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6" r:id="rId1"/>
  </sheets>
  <definedNames>
    <definedName name="_xlnm._FilterDatabase" localSheetId="0" hidden="1">Sheet1!$A$5:$M$43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<sst xmlns="http://schemas.openxmlformats.org/spreadsheetml/2006/main" count="132" uniqueCount="97">
  <si>
    <t>洱源县2024年提前下达批次中央衔接推进乡村振兴补助资金项目计划表</t>
  </si>
  <si>
    <t>填报单位：洱源县乡村振兴局</t>
  </si>
  <si>
    <t>序号</t>
  </si>
  <si>
    <t>项目名称</t>
  </si>
  <si>
    <t>项目建设内容及规模</t>
  </si>
  <si>
    <t>批复年度</t>
  </si>
  <si>
    <t>建设性质</t>
  </si>
  <si>
    <t>计划投资
（万元）</t>
  </si>
  <si>
    <t>已下达资金
（万元）</t>
  </si>
  <si>
    <t>计划下达资金
（万元）</t>
  </si>
  <si>
    <t>脱贫村投入</t>
  </si>
  <si>
    <t>产业发展资金投入</t>
  </si>
  <si>
    <t>备注</t>
  </si>
  <si>
    <t>金额
（万元）</t>
  </si>
  <si>
    <t>比例
（%）</t>
  </si>
  <si>
    <t>合   计</t>
  </si>
  <si>
    <t>一</t>
  </si>
  <si>
    <t>政策性项目</t>
  </si>
  <si>
    <t>小额贷款贴息项目（2023年4季度—2024年1季度）</t>
  </si>
  <si>
    <t>发放小额信贷2500户1.2亿元，兑付贴息400万元，贴息比例3.65%。</t>
  </si>
  <si>
    <t>新建</t>
  </si>
  <si>
    <t>2023年“三类对象”公益岗位项目</t>
  </si>
  <si>
    <t>开发“三类对象”公益岗位160个。补助期限2023年11月—2024年10月。</t>
  </si>
  <si>
    <t>脱贫人口和监测对象外出务工补助</t>
  </si>
  <si>
    <t>兑付外出务工补助3000人次。</t>
  </si>
  <si>
    <t>2024年春季学期“雨露计划”</t>
  </si>
  <si>
    <t>兑付2024年春季学期“雨露计划”补助1000人次。</t>
  </si>
  <si>
    <t>二</t>
  </si>
  <si>
    <t>续建项目</t>
  </si>
  <si>
    <t>茈碧湖镇丰源村云上黑山羊养殖基地一期项目</t>
  </si>
  <si>
    <t>项目占地面积12亩，主要建设内容：1.青储饲料加工厂（1500平方米）；2.生产用房80平方米；3.仓库500平方米。</t>
  </si>
  <si>
    <t>续建</t>
  </si>
  <si>
    <t>右所镇团结等4个村下山口精品民宿建设项目</t>
  </si>
  <si>
    <t>建设精品民宿950㎡及配套水电等附属设施。</t>
  </si>
  <si>
    <t>右所镇温水等3个村精品温泉民宿建设项目</t>
  </si>
  <si>
    <t>建设精品民宿600㎡及配套水电等附属设施</t>
  </si>
  <si>
    <t>凤羽镇白米村农产品分拣及保鲜储藏项目</t>
  </si>
  <si>
    <t>项目占地面积10亩，主要建设内容：1.冷库1000平方米；2.分拣大棚1000平方米；3.仓库800平方米；4.场地硬化3000平方米；5.100吨地磅称1台；6.厕所1座20平方米；7.大门1道；8.围墙320米；9.冰库200平方米；10.农贸产品交易板房300平方米；11.电力、给排水等相关配套设施。</t>
  </si>
  <si>
    <t>三营镇永胜村农产品交易及冷储中心建设项目</t>
  </si>
  <si>
    <t>项目占地面积20亩，主要建设内容：1.农产品冷藏站3个（每个280平米）；2.农产品交易中心1000平方米；3.附属设施（围墙200米、大门1道、道路硬化300平方米、变压器1台、地磅秤1个、停车位60个等）。</t>
  </si>
  <si>
    <t>炼铁乡特色农产品初加工建设项目</t>
  </si>
  <si>
    <t>1.青储饲料加工厂：项目占地面积10亩，建设厂房1800平方米、仓库200平方米、240kw变压器1台等；2.中药材加工厂：项目占地面积3亩，建设烘烤房400平方米、仓库800平方米、烘烤设备2套、晾晒场地600平方米。</t>
  </si>
  <si>
    <t>炼铁乡山石屏功能提升项目</t>
  </si>
  <si>
    <t>1.核桃、梅子、板栗嫁接改良250亩；2.环境整治1500平方米；3.厕所提升改造2座；4.仓库200平方米；5.圈舍及附属设施2000平方米；6.污水管网250米、化粪池1座、垃圾焚烧池1个、尾水收集池1座、污水井10座。</t>
  </si>
  <si>
    <t>乔后镇橞洁机制木炭项目</t>
  </si>
  <si>
    <t>项目占地面积6.79亩，新建机制炭加工厂房2070.88平方米、成品仓库1座及配套消防、水电设施，场地平整、道路硬化等。</t>
  </si>
  <si>
    <t>乔后镇集镇区农贸市场提升改造项目</t>
  </si>
  <si>
    <t>项目占地面积6.14亩，主要建设内容：综合交易楼2730.06平方米（设置112个混凝土售卖摊位、26间内部隔间及公厕1座92.84平方米）。</t>
  </si>
  <si>
    <t>牛街乡福和村马铃薯收发站提升改造项目</t>
  </si>
  <si>
    <t>新建业务用房296平方米、仓储265.64平方米及附属设施。</t>
  </si>
  <si>
    <t>西山乡农贸交易市场建设项目</t>
  </si>
  <si>
    <t>项目占地面积4.88亩，主要建设内容：混凝土框架结构农贸市场1个（2层，建筑面积为2160平方米，设置摊位116处、货运电梯2架、公厕1座，停车位40个）。</t>
  </si>
  <si>
    <t>洱源县茈碧湖镇丰源村农产品加工基地建设项目</t>
  </si>
  <si>
    <t>建设加工厂房1300平方米，其中蜂蜜加工厂房占地840平方米、果脆加工厂房占地460平方米；配套场地、展厅等附属设施。</t>
  </si>
  <si>
    <t>结算审核价3223431.65元</t>
  </si>
  <si>
    <t>西山乡农特产品线上线下交易中心项目</t>
  </si>
  <si>
    <t>新建农特产品线上线下交易中心700平方米。</t>
  </si>
  <si>
    <t>洱源县凤羽镇凤翔村农特产品加工冷藏项目</t>
  </si>
  <si>
    <t>1、建设冷库1座600平方米；2、建设农产品加工包装车间400平方米及相关配套设施1项；3、建设仓库1座占地1000平方米，建设库房200平方米；4、场地硬化3000平方米；5、变压器、电线等配套电力设施1项；6、蓄水池1座100立方米，供水管DN100管100米及配套供水设施，污水排水管道PE120管100米及配套排水设施；7、地磅秤100吨1台，叉车1台；8、大门1座；围墙100米；9、厕所1座。</t>
  </si>
  <si>
    <t>结算审核价6291270.68元</t>
  </si>
  <si>
    <t>三</t>
  </si>
  <si>
    <t>新建项目</t>
  </si>
  <si>
    <t>洱源县凤羽镇凤河村等10个村农贸市场提升改造项目</t>
  </si>
  <si>
    <t>项目占地20亩，现为国有建设用地和集体建设用地。建设内容：建设农产品交易中心3400平方米（钢架结构一层），建设花卉、家具、粮食等综合交易区5000平方米（C25混凝土硬化，含场地平整、挡土墙、简易铁质围栏等），大牲畜交易市场1800平方米（场地回填、平整、夯实、挡土墙160米等），配套摊位、水电、市场标识、消防等附属设施。项目建成后资产确权到村，整体租赁给第三方运营，收益归村。</t>
  </si>
  <si>
    <t>发展新型农村集体经济资金490万元</t>
  </si>
  <si>
    <t>洱源县右所镇温水村乡村温泉产业配套设施建设项目</t>
  </si>
  <si>
    <t>1.建设温泉泡池720平方米；2.建设白族手工艺品制作、展示点2350平方米；3.场地硬化3000平方米；4.建设蓄水设施200立方米，供水管网1000米；5.建设污水收集、处理设施一套，排污管网1000米，6.建设停车位10个（配套充电桩）7.热水管网1000米、处理系统一套，8.建设供电设施一套，架设输电线路线2000米。</t>
  </si>
  <si>
    <t>洱源县西山乡立坪村物流交易中心建设项目</t>
  </si>
  <si>
    <t>项目占地2亩，现为集体用地。建设内容：维修改造房屋1208.95平方米,新建物流仓库400平方米,冷库1间；酿酒车间1栋，发酵室1间，配套酿酒设备1套，水利设施1件，电力设施1件。项目建成后资产确权到村，整体租赁给第三方运营，收益归村。</t>
  </si>
  <si>
    <t>洱源县西山乡机制碳厂建设项目</t>
  </si>
  <si>
    <t>项目占地9.8亩，现为其他草地，计划调整为设施农用地。建设内容：机制碳加工厂房1180平方米、颗粒碳加工厂房461平方米、仓库430平方米，及附属配套设施。项目建成后资产确权到村，整体租赁给第三方运营，收益归村。</t>
  </si>
  <si>
    <t>洱源县牛街乡农副产品初加工建设项目</t>
  </si>
  <si>
    <t>项目占地18亩，现为国有建设用地。建设内容：建设占地3000平方米，高9米，容量2500立方米的冷藏站一座；农产品加工厂600平方米钢结构厂房及附属设施。项目建成后资产确权到村，整体租赁给第三方运营，收益归村。</t>
  </si>
  <si>
    <t>洱源县茈碧湖镇兰花种植展销基地建设项目</t>
  </si>
  <si>
    <t>项目占地9亩，现为一般耕地，计划调整为设施农用地。建设内容：兰花培育玻璃大棚6000平方米；控温控湿设备1套，配套水电等设施。项目建成后资产确权到村，整体租赁给第三方运营，收益归村。</t>
  </si>
  <si>
    <t>洱源县乔后镇圈舍改造建设项目</t>
  </si>
  <si>
    <t>改造圈舍5000平方米。二层结构，一层钢混结构，二层钢结构，高3.6米，出水0.8米，一层饲养生猪、肉牛，二层饲养山羊及绵羊。政府统一建设，建成验收合格后每平方米补助约800元，确权到户。</t>
  </si>
  <si>
    <t>乔后镇灾后恢复重建道路硬化建设项目</t>
  </si>
  <si>
    <t>道路硬化5000平方米及附属设施，污水管道建设1.8千米，污水处理池3座。</t>
  </si>
  <si>
    <t>乔后镇新坪村重点帮扶村功能提升项目</t>
  </si>
  <si>
    <t>1.青箐铺道路（村口至学校段）硬化500米（宽4.5米、厚20厘米、砼C30），塌陷路面挡墙加固；2.住罗坪进村道路路基塌方处理4处；3.羊巴场进村道路路基塌陷处理，浇筑混凝土150方；4.新建提水工程1件（U型拦水坝1座、泵站1座、引水沟82.8米、蓄水池2座、镀锌管道708.7米、PE管道2417.32米）。</t>
  </si>
  <si>
    <t>洱源县凤羽镇灾后恢复重建道路硬化项目</t>
  </si>
  <si>
    <t>道路硬化1400米，排水沟2200米；饮水管道1500米；强弱电铺设1100米；污水管道铺设1100米及附属设施。</t>
  </si>
  <si>
    <t>洱源县凤羽镇上寺村松发村农业灌溉供水项目</t>
  </si>
  <si>
    <t>新建抽水前池1座、泵站机房50平方米，安装离心泵2台；压力钢管道100米、输水管600米，高位水池1座，输电线路500米、变压器1台等。</t>
  </si>
  <si>
    <t>三营镇三营村等7个村人饮提升改造项目</t>
  </si>
  <si>
    <t>新建一体化网格絮凝斜管沉淀池1座及其附属设施；更换重力式无伐滤池清理设备；安装自动加药设施；电力改造。</t>
  </si>
  <si>
    <t>三营镇永胜村、共和村仓储基地建设项目</t>
  </si>
  <si>
    <t>1.永胜村仓储基地占地5亩，建设内容：新建钢结构库房1100平米（含冷库）、配套变压器、地磅秤、备用电源、道路等。2.共和村仓储基地占地3亩，建设内容：新建钢结构仓库800平米、配套变压器、地磅秤、冷库设备、道路等。</t>
  </si>
  <si>
    <t>洱源县炼铁乡避险搬迁安置点道路硬化项目--新庄点工程</t>
  </si>
  <si>
    <t>道路C25混凝土硬化7872.34平方米及消防、给水、排水、污水工程。</t>
  </si>
  <si>
    <t>洱源县炼铁乡避险搬迁安置点道路硬化项目--秧田湾A区工程</t>
  </si>
  <si>
    <t>道路C25混凝土硬化6583.16平方米及消防、给水、排水、污水工程。</t>
  </si>
  <si>
    <t>洱源县炼铁乡避险搬迁安置点道路硬化项目--秧田湾B区工程</t>
  </si>
  <si>
    <t>道路C25混凝土硬化9042.33平方米及消防、给水、排水、污水工程。</t>
  </si>
  <si>
    <t>洱源县2023年22个行政村“多规合一”规划编制项目</t>
  </si>
  <si>
    <t>完成22个村“干部规划家乡行动”两图一书一表、规划草案、产业发展规划、基层党建和人才发展规划。每个村补助编制经费5万元。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</si>
</sst>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  <numFmt numFmtId="178" formatCode="0.00_);[Red]\(0.00\)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vertical="center" wrapText="1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3" fontId="1" fillId="0" borderId="3" xfId="8" applyNumberFormat="1" applyFont="1" applyFill="1" applyBorder="1" applyAlignment="1" applyProtection="1">
      <alignment horizontal="center" vertical="center" wrapText="1"/>
    </xf>
    <xf numFmtId="43" fontId="1" fillId="0" borderId="3" xfId="8" applyNumberFormat="1" applyFont="1" applyFill="1" applyBorder="1" applyAlignment="1" applyProtection="1">
      <alignment horizontal="left" vertical="center" wrapText="1"/>
    </xf>
    <xf numFmtId="43" fontId="1" fillId="0" borderId="3" xfId="8" applyNumberFormat="1" applyFont="1" applyFill="1" applyBorder="1" applyAlignment="1" applyProtection="1">
      <alignment vertical="center" wrapText="1"/>
    </xf>
    <xf numFmtId="178" fontId="1" fillId="0" borderId="3" xfId="0" applyNumberFormat="1" applyFont="1" applyFill="1" applyBorder="1" applyAlignment="1" applyProtection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77" fontId="14" fillId="0" borderId="3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31" fontId="1" fillId="0" borderId="0" xfId="0" applyNumberFormat="1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0" fontId="2" fillId="0" borderId="3" xfId="11" applyNumberFormat="1" applyFont="1" applyFill="1" applyBorder="1" applyAlignment="1">
      <alignment horizontal="right" vertical="center" wrapText="1"/>
    </xf>
    <xf numFmtId="10" fontId="1" fillId="0" borderId="3" xfId="1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tabSelected="1" workbookViewId="0">
      <pane ySplit="5" topLeftCell="A6" activePane="bottomLeft" state="frozen"/>
      <selection/>
      <selection pane="bottomLeft" activeCell="C17" sqref="C17"/>
    </sheetView>
  </sheetViews>
  <sheetFormatPr defaultColWidth="9" defaultRowHeight="14.25"/>
  <cols>
    <col min="1" max="1" width="4.75" style="9" customWidth="1"/>
    <col min="2" max="2" width="23.5" style="10" customWidth="1"/>
    <col min="3" max="3" width="49.75" style="11" customWidth="1"/>
    <col min="4" max="4" width="5.625" style="11" customWidth="1"/>
    <col min="5" max="5" width="7.25" style="11" customWidth="1"/>
    <col min="6" max="7" width="9.75" style="12" customWidth="1"/>
    <col min="8" max="8" width="9.875" style="12" customWidth="1"/>
    <col min="9" max="10" width="9.25" style="13" customWidth="1"/>
    <col min="11" max="11" width="9.625" style="13" customWidth="1"/>
    <col min="12" max="12" width="9.125" style="13" customWidth="1"/>
    <col min="13" max="13" width="11.75" style="14" customWidth="1"/>
    <col min="16" max="16" width="10.125"/>
  </cols>
  <sheetData>
    <row r="1" s="1" customFormat="1" ht="30" customHeight="1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="1" customFormat="1" ht="20" customHeight="1" spans="1:13">
      <c r="A2" s="16" t="s">
        <v>1</v>
      </c>
      <c r="B2" s="16"/>
      <c r="C2" s="16"/>
      <c r="I2" s="3"/>
      <c r="J2" s="3"/>
      <c r="K2" s="3"/>
      <c r="L2" s="3"/>
      <c r="M2" s="55"/>
    </row>
    <row r="3" s="1" customFormat="1" ht="25" customHeight="1" spans="1:1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56" t="s">
        <v>10</v>
      </c>
      <c r="J3" s="57"/>
      <c r="K3" s="56" t="s">
        <v>11</v>
      </c>
      <c r="L3" s="57"/>
      <c r="M3" s="17" t="s">
        <v>12</v>
      </c>
    </row>
    <row r="4" s="1" customFormat="1" ht="55" customHeight="1" spans="1:13">
      <c r="A4" s="18"/>
      <c r="B4" s="18"/>
      <c r="C4" s="18"/>
      <c r="D4" s="18"/>
      <c r="E4" s="18"/>
      <c r="F4" s="18"/>
      <c r="G4" s="18"/>
      <c r="H4" s="18"/>
      <c r="I4" s="19" t="s">
        <v>13</v>
      </c>
      <c r="J4" s="19" t="s">
        <v>14</v>
      </c>
      <c r="K4" s="19" t="s">
        <v>13</v>
      </c>
      <c r="L4" s="19" t="s">
        <v>14</v>
      </c>
      <c r="M4" s="18"/>
    </row>
    <row r="5" s="1" customFormat="1" ht="24" customHeight="1" spans="1:13">
      <c r="A5" s="19"/>
      <c r="B5" s="19" t="s">
        <v>15</v>
      </c>
      <c r="C5" s="20"/>
      <c r="D5" s="19"/>
      <c r="E5" s="19"/>
      <c r="F5" s="21">
        <f>F6+F11+F26</f>
        <v>15675.72</v>
      </c>
      <c r="G5" s="21">
        <f>G6+G11+G26</f>
        <v>3797.61</v>
      </c>
      <c r="H5" s="21">
        <f>H6+H11+H26</f>
        <v>6404</v>
      </c>
      <c r="I5" s="21">
        <f>I6+I11+I26</f>
        <v>3418.73</v>
      </c>
      <c r="J5" s="58">
        <f>I5/H5</f>
        <v>0.533842910680824</v>
      </c>
      <c r="K5" s="21">
        <f>K6+K11+K26</f>
        <v>4541.57</v>
      </c>
      <c r="L5" s="58">
        <f t="shared" ref="L5:L15" si="0">K5/H5</f>
        <v>0.709177076826983</v>
      </c>
      <c r="M5" s="22"/>
    </row>
    <row r="6" s="2" customFormat="1" ht="24" customHeight="1" spans="1:13">
      <c r="A6" s="19" t="s">
        <v>16</v>
      </c>
      <c r="B6" s="19" t="s">
        <v>17</v>
      </c>
      <c r="C6" s="20"/>
      <c r="D6" s="19"/>
      <c r="E6" s="19"/>
      <c r="F6" s="21">
        <f>SUM(F7:F10)</f>
        <v>1050</v>
      </c>
      <c r="G6" s="21">
        <f>SUM(G7:G10)</f>
        <v>0</v>
      </c>
      <c r="H6" s="21">
        <f>SUM(H7:H10)</f>
        <v>650</v>
      </c>
      <c r="I6" s="21">
        <f>SUM(I7:I10)</f>
        <v>468</v>
      </c>
      <c r="J6" s="58">
        <f t="shared" ref="J5:J24" si="1">I6/H6</f>
        <v>0.72</v>
      </c>
      <c r="K6" s="21">
        <f>SUM(K7:K10)</f>
        <v>200</v>
      </c>
      <c r="L6" s="58">
        <f t="shared" si="0"/>
        <v>0.307692307692308</v>
      </c>
      <c r="M6" s="19"/>
    </row>
    <row r="7" s="3" customFormat="1" ht="27" customHeight="1" spans="1:13">
      <c r="A7" s="22">
        <v>1</v>
      </c>
      <c r="B7" s="22" t="s">
        <v>18</v>
      </c>
      <c r="C7" s="23" t="s">
        <v>19</v>
      </c>
      <c r="D7" s="22">
        <v>2024</v>
      </c>
      <c r="E7" s="24" t="s">
        <v>20</v>
      </c>
      <c r="F7" s="25">
        <v>400</v>
      </c>
      <c r="G7" s="25"/>
      <c r="H7" s="25">
        <v>200</v>
      </c>
      <c r="I7" s="25">
        <v>140</v>
      </c>
      <c r="J7" s="59">
        <f t="shared" si="1"/>
        <v>0.7</v>
      </c>
      <c r="K7" s="25">
        <v>200</v>
      </c>
      <c r="L7" s="59">
        <f t="shared" si="0"/>
        <v>1</v>
      </c>
      <c r="M7" s="22"/>
    </row>
    <row r="8" s="4" customFormat="1" ht="27" customHeight="1" spans="1:14">
      <c r="A8" s="24">
        <v>2</v>
      </c>
      <c r="B8" s="26" t="s">
        <v>21</v>
      </c>
      <c r="C8" s="27" t="s">
        <v>22</v>
      </c>
      <c r="D8" s="26">
        <v>2024</v>
      </c>
      <c r="E8" s="24" t="s">
        <v>20</v>
      </c>
      <c r="F8" s="28">
        <v>150</v>
      </c>
      <c r="G8" s="25"/>
      <c r="H8" s="25">
        <v>150</v>
      </c>
      <c r="I8" s="25">
        <v>113</v>
      </c>
      <c r="J8" s="59">
        <f t="shared" si="1"/>
        <v>0.753333333333333</v>
      </c>
      <c r="K8" s="25"/>
      <c r="L8" s="59">
        <f t="shared" si="0"/>
        <v>0</v>
      </c>
      <c r="M8" s="60"/>
      <c r="N8" s="61"/>
    </row>
    <row r="9" s="4" customFormat="1" ht="27" customHeight="1" spans="1:13">
      <c r="A9" s="24">
        <v>3</v>
      </c>
      <c r="B9" s="26" t="s">
        <v>23</v>
      </c>
      <c r="C9" s="27" t="s">
        <v>24</v>
      </c>
      <c r="D9" s="22">
        <v>2024</v>
      </c>
      <c r="E9" s="24" t="s">
        <v>20</v>
      </c>
      <c r="F9" s="28">
        <v>300</v>
      </c>
      <c r="G9" s="25"/>
      <c r="H9" s="25">
        <v>100</v>
      </c>
      <c r="I9" s="25">
        <v>75</v>
      </c>
      <c r="J9" s="59">
        <f t="shared" si="1"/>
        <v>0.75</v>
      </c>
      <c r="K9" s="25"/>
      <c r="L9" s="59">
        <f t="shared" si="0"/>
        <v>0</v>
      </c>
      <c r="M9" s="60"/>
    </row>
    <row r="10" s="4" customFormat="1" ht="21" customHeight="1" spans="1:13">
      <c r="A10" s="24">
        <v>4</v>
      </c>
      <c r="B10" s="26" t="s">
        <v>25</v>
      </c>
      <c r="C10" s="27" t="s">
        <v>26</v>
      </c>
      <c r="D10" s="26">
        <v>2024</v>
      </c>
      <c r="E10" s="24" t="s">
        <v>20</v>
      </c>
      <c r="F10" s="28">
        <v>200</v>
      </c>
      <c r="G10" s="25"/>
      <c r="H10" s="25">
        <v>200</v>
      </c>
      <c r="I10" s="25">
        <v>140</v>
      </c>
      <c r="J10" s="59">
        <f t="shared" si="1"/>
        <v>0.7</v>
      </c>
      <c r="K10" s="25"/>
      <c r="L10" s="59">
        <f t="shared" si="0"/>
        <v>0</v>
      </c>
      <c r="M10" s="60"/>
    </row>
    <row r="11" s="5" customFormat="1" ht="25" customHeight="1" spans="1:13">
      <c r="A11" s="29" t="s">
        <v>27</v>
      </c>
      <c r="B11" s="29" t="s">
        <v>28</v>
      </c>
      <c r="C11" s="30"/>
      <c r="D11" s="30"/>
      <c r="E11" s="29"/>
      <c r="F11" s="21">
        <f>SUM(F12:F25)</f>
        <v>6652.5</v>
      </c>
      <c r="G11" s="21">
        <f>SUM(G12:G25)</f>
        <v>3797.61</v>
      </c>
      <c r="H11" s="21">
        <f>SUM(H12:H25)</f>
        <v>1923.69</v>
      </c>
      <c r="I11" s="21">
        <f>SUM(I12:I25)</f>
        <v>1080.73</v>
      </c>
      <c r="J11" s="58">
        <f t="shared" si="1"/>
        <v>0.561800498001237</v>
      </c>
      <c r="K11" s="21">
        <f>SUM(K12:K24)</f>
        <v>1774.57</v>
      </c>
      <c r="L11" s="58">
        <f t="shared" si="0"/>
        <v>0.922482312638731</v>
      </c>
      <c r="M11" s="62"/>
    </row>
    <row r="12" s="5" customFormat="1" ht="27" customHeight="1" spans="1:13">
      <c r="A12" s="24">
        <v>5</v>
      </c>
      <c r="B12" s="26" t="s">
        <v>29</v>
      </c>
      <c r="C12" s="27" t="s">
        <v>30</v>
      </c>
      <c r="D12" s="24">
        <v>2023</v>
      </c>
      <c r="E12" s="26" t="s">
        <v>31</v>
      </c>
      <c r="F12" s="25">
        <v>500</v>
      </c>
      <c r="G12" s="25">
        <v>280</v>
      </c>
      <c r="H12" s="25">
        <f>F12*0.8-G12</f>
        <v>120</v>
      </c>
      <c r="I12" s="25">
        <v>120</v>
      </c>
      <c r="J12" s="59">
        <f t="shared" si="1"/>
        <v>1</v>
      </c>
      <c r="K12" s="25">
        <f t="shared" ref="K12:K20" si="2">H12</f>
        <v>120</v>
      </c>
      <c r="L12" s="59">
        <f t="shared" si="0"/>
        <v>1</v>
      </c>
      <c r="M12" s="22"/>
    </row>
    <row r="13" s="1" customFormat="1" ht="27" customHeight="1" spans="1:13">
      <c r="A13" s="24">
        <v>6</v>
      </c>
      <c r="B13" s="22" t="s">
        <v>32</v>
      </c>
      <c r="C13" s="23" t="s">
        <v>33</v>
      </c>
      <c r="D13" s="24">
        <v>2023</v>
      </c>
      <c r="E13" s="26" t="s">
        <v>31</v>
      </c>
      <c r="F13" s="28">
        <v>280</v>
      </c>
      <c r="G13" s="28">
        <v>93.2</v>
      </c>
      <c r="H13" s="25">
        <f>F13-G13</f>
        <v>186.8</v>
      </c>
      <c r="I13" s="25">
        <v>95</v>
      </c>
      <c r="J13" s="59">
        <f t="shared" si="1"/>
        <v>0.508565310492505</v>
      </c>
      <c r="K13" s="25">
        <f t="shared" si="2"/>
        <v>186.8</v>
      </c>
      <c r="L13" s="59">
        <f t="shared" si="0"/>
        <v>1</v>
      </c>
      <c r="M13" s="36"/>
    </row>
    <row r="14" s="3" customFormat="1" ht="27" customHeight="1" spans="1:13">
      <c r="A14" s="24">
        <v>7</v>
      </c>
      <c r="B14" s="22" t="s">
        <v>34</v>
      </c>
      <c r="C14" s="23" t="s">
        <v>35</v>
      </c>
      <c r="D14" s="24">
        <v>2023</v>
      </c>
      <c r="E14" s="26" t="s">
        <v>31</v>
      </c>
      <c r="F14" s="28">
        <v>210</v>
      </c>
      <c r="G14" s="28">
        <v>136.1</v>
      </c>
      <c r="H14" s="25">
        <f>F14-G14</f>
        <v>73.9</v>
      </c>
      <c r="I14" s="25">
        <v>37</v>
      </c>
      <c r="J14" s="59">
        <f t="shared" si="1"/>
        <v>0.500676589986468</v>
      </c>
      <c r="K14" s="25">
        <f t="shared" si="2"/>
        <v>73.9</v>
      </c>
      <c r="L14" s="59">
        <f t="shared" si="0"/>
        <v>1</v>
      </c>
      <c r="M14" s="36"/>
    </row>
    <row r="15" s="6" customFormat="1" ht="63" customHeight="1" spans="1:13">
      <c r="A15" s="24">
        <v>8</v>
      </c>
      <c r="B15" s="31" t="s">
        <v>36</v>
      </c>
      <c r="C15" s="32" t="s">
        <v>37</v>
      </c>
      <c r="D15" s="24">
        <v>2023</v>
      </c>
      <c r="E15" s="26" t="s">
        <v>31</v>
      </c>
      <c r="F15" s="28">
        <v>581</v>
      </c>
      <c r="G15" s="28">
        <v>200</v>
      </c>
      <c r="H15" s="25">
        <f t="shared" ref="H15:H22" si="3">F15*0.8-G15</f>
        <v>264.8</v>
      </c>
      <c r="I15" s="25">
        <v>70</v>
      </c>
      <c r="J15" s="59">
        <f t="shared" si="1"/>
        <v>0.264350453172205</v>
      </c>
      <c r="K15" s="25">
        <f t="shared" si="2"/>
        <v>264.8</v>
      </c>
      <c r="L15" s="59">
        <f t="shared" si="0"/>
        <v>1</v>
      </c>
      <c r="M15" s="22"/>
    </row>
    <row r="16" s="1" customFormat="1" ht="62" customHeight="1" spans="1:13">
      <c r="A16" s="24">
        <v>9</v>
      </c>
      <c r="B16" s="33" t="s">
        <v>38</v>
      </c>
      <c r="C16" s="23" t="s">
        <v>39</v>
      </c>
      <c r="D16" s="24">
        <v>2023</v>
      </c>
      <c r="E16" s="26" t="s">
        <v>31</v>
      </c>
      <c r="F16" s="25">
        <v>850</v>
      </c>
      <c r="G16" s="25">
        <v>536.44</v>
      </c>
      <c r="H16" s="25">
        <f t="shared" si="3"/>
        <v>143.56</v>
      </c>
      <c r="I16" s="25">
        <v>76.5</v>
      </c>
      <c r="J16" s="59">
        <f t="shared" si="1"/>
        <v>0.532878239063806</v>
      </c>
      <c r="K16" s="25">
        <f t="shared" si="2"/>
        <v>143.56</v>
      </c>
      <c r="L16" s="59">
        <f t="shared" ref="L16:L28" si="4">K16/H16</f>
        <v>1</v>
      </c>
      <c r="M16" s="22"/>
    </row>
    <row r="17" s="1" customFormat="1" ht="62" customHeight="1" spans="1:13">
      <c r="A17" s="24">
        <v>10</v>
      </c>
      <c r="B17" s="31" t="s">
        <v>40</v>
      </c>
      <c r="C17" s="32" t="s">
        <v>41</v>
      </c>
      <c r="D17" s="24">
        <v>2023</v>
      </c>
      <c r="E17" s="26" t="s">
        <v>31</v>
      </c>
      <c r="F17" s="28">
        <v>800</v>
      </c>
      <c r="G17" s="25">
        <v>285</v>
      </c>
      <c r="H17" s="25">
        <f t="shared" si="3"/>
        <v>355</v>
      </c>
      <c r="I17" s="25">
        <v>178</v>
      </c>
      <c r="J17" s="59">
        <f t="shared" si="1"/>
        <v>0.501408450704225</v>
      </c>
      <c r="K17" s="25">
        <f t="shared" si="2"/>
        <v>355</v>
      </c>
      <c r="L17" s="59">
        <f t="shared" si="4"/>
        <v>1</v>
      </c>
      <c r="M17" s="22"/>
    </row>
    <row r="18" s="1" customFormat="1" ht="62" customHeight="1" spans="1:13">
      <c r="A18" s="24">
        <v>11</v>
      </c>
      <c r="B18" s="31" t="s">
        <v>42</v>
      </c>
      <c r="C18" s="32" t="s">
        <v>43</v>
      </c>
      <c r="D18" s="24">
        <v>2023</v>
      </c>
      <c r="E18" s="26" t="s">
        <v>31</v>
      </c>
      <c r="F18" s="28">
        <v>214.9</v>
      </c>
      <c r="G18" s="25">
        <v>85</v>
      </c>
      <c r="H18" s="25">
        <f t="shared" si="3"/>
        <v>86.92</v>
      </c>
      <c r="I18" s="25"/>
      <c r="J18" s="59">
        <f t="shared" si="1"/>
        <v>0</v>
      </c>
      <c r="K18" s="25">
        <f t="shared" si="2"/>
        <v>86.92</v>
      </c>
      <c r="L18" s="59">
        <f t="shared" si="4"/>
        <v>1</v>
      </c>
      <c r="M18" s="22"/>
    </row>
    <row r="19" s="1" customFormat="1" ht="38" customHeight="1" spans="1:13">
      <c r="A19" s="24">
        <v>12</v>
      </c>
      <c r="B19" s="22" t="s">
        <v>44</v>
      </c>
      <c r="C19" s="23" t="s">
        <v>45</v>
      </c>
      <c r="D19" s="24">
        <v>2023</v>
      </c>
      <c r="E19" s="31" t="s">
        <v>31</v>
      </c>
      <c r="F19" s="34">
        <v>466.9</v>
      </c>
      <c r="G19" s="25">
        <v>282.3</v>
      </c>
      <c r="H19" s="25">
        <f t="shared" si="3"/>
        <v>91.22</v>
      </c>
      <c r="I19" s="25">
        <v>70</v>
      </c>
      <c r="J19" s="59">
        <f t="shared" si="1"/>
        <v>0.767375575531682</v>
      </c>
      <c r="K19" s="25">
        <f t="shared" si="2"/>
        <v>91.22</v>
      </c>
      <c r="L19" s="59">
        <f t="shared" si="4"/>
        <v>1</v>
      </c>
      <c r="M19" s="22"/>
    </row>
    <row r="20" s="1" customFormat="1" ht="42" customHeight="1" spans="1:13">
      <c r="A20" s="24">
        <v>13</v>
      </c>
      <c r="B20" s="22" t="s">
        <v>46</v>
      </c>
      <c r="C20" s="23" t="s">
        <v>47</v>
      </c>
      <c r="D20" s="24">
        <v>2023</v>
      </c>
      <c r="E20" s="31" t="s">
        <v>31</v>
      </c>
      <c r="F20" s="34">
        <v>650</v>
      </c>
      <c r="G20" s="25">
        <v>446.86</v>
      </c>
      <c r="H20" s="25">
        <f t="shared" si="3"/>
        <v>73.14</v>
      </c>
      <c r="I20" s="25">
        <v>55</v>
      </c>
      <c r="J20" s="59">
        <f t="shared" si="1"/>
        <v>0.75198249931638</v>
      </c>
      <c r="K20" s="25">
        <f t="shared" si="2"/>
        <v>73.14</v>
      </c>
      <c r="L20" s="59">
        <f t="shared" si="4"/>
        <v>1</v>
      </c>
      <c r="M20" s="22"/>
    </row>
    <row r="21" s="1" customFormat="1" ht="27" customHeight="1" spans="1:13">
      <c r="A21" s="24">
        <v>14</v>
      </c>
      <c r="B21" s="24" t="s">
        <v>48</v>
      </c>
      <c r="C21" s="35" t="s">
        <v>49</v>
      </c>
      <c r="D21" s="24">
        <v>2023</v>
      </c>
      <c r="E21" s="31" t="s">
        <v>31</v>
      </c>
      <c r="F21" s="36">
        <v>199.5</v>
      </c>
      <c r="G21" s="37">
        <v>86.39</v>
      </c>
      <c r="H21" s="25">
        <f t="shared" si="3"/>
        <v>73.21</v>
      </c>
      <c r="I21" s="25">
        <v>73.21</v>
      </c>
      <c r="J21" s="59">
        <f t="shared" si="1"/>
        <v>1</v>
      </c>
      <c r="K21" s="25">
        <v>73.21</v>
      </c>
      <c r="L21" s="59">
        <f t="shared" si="4"/>
        <v>1</v>
      </c>
      <c r="M21" s="22"/>
    </row>
    <row r="22" s="1" customFormat="1" ht="44" customHeight="1" spans="1:13">
      <c r="A22" s="24">
        <v>15</v>
      </c>
      <c r="B22" s="22" t="s">
        <v>50</v>
      </c>
      <c r="C22" s="32" t="s">
        <v>51</v>
      </c>
      <c r="D22" s="24">
        <v>2023</v>
      </c>
      <c r="E22" s="26" t="s">
        <v>31</v>
      </c>
      <c r="F22" s="25">
        <v>650</v>
      </c>
      <c r="G22" s="25">
        <v>365</v>
      </c>
      <c r="H22" s="25">
        <f t="shared" si="3"/>
        <v>155</v>
      </c>
      <c r="I22" s="25">
        <v>155</v>
      </c>
      <c r="J22" s="59">
        <f t="shared" si="1"/>
        <v>1</v>
      </c>
      <c r="K22" s="25">
        <v>155</v>
      </c>
      <c r="L22" s="59">
        <f t="shared" si="4"/>
        <v>1</v>
      </c>
      <c r="M22" s="36"/>
    </row>
    <row r="23" s="3" customFormat="1" ht="41" customHeight="1" spans="1:13">
      <c r="A23" s="24">
        <v>16</v>
      </c>
      <c r="B23" s="31" t="s">
        <v>52</v>
      </c>
      <c r="C23" s="32" t="s">
        <v>53</v>
      </c>
      <c r="D23" s="24">
        <v>2022</v>
      </c>
      <c r="E23" s="26" t="s">
        <v>31</v>
      </c>
      <c r="F23" s="25">
        <v>300.2</v>
      </c>
      <c r="G23" s="25">
        <v>241.32</v>
      </c>
      <c r="H23" s="25">
        <v>81.02</v>
      </c>
      <c r="I23" s="25">
        <v>81.02</v>
      </c>
      <c r="J23" s="59">
        <f t="shared" si="1"/>
        <v>1</v>
      </c>
      <c r="K23" s="25">
        <v>81.02</v>
      </c>
      <c r="L23" s="59">
        <f t="shared" si="4"/>
        <v>1</v>
      </c>
      <c r="M23" s="36" t="s">
        <v>54</v>
      </c>
    </row>
    <row r="24" s="3" customFormat="1" ht="31" customHeight="1" spans="1:13">
      <c r="A24" s="24">
        <v>17</v>
      </c>
      <c r="B24" s="31" t="s">
        <v>55</v>
      </c>
      <c r="C24" s="32" t="s">
        <v>56</v>
      </c>
      <c r="D24" s="24">
        <v>2022</v>
      </c>
      <c r="E24" s="26" t="s">
        <v>31</v>
      </c>
      <c r="F24" s="25">
        <v>350</v>
      </c>
      <c r="G24" s="25">
        <v>280</v>
      </c>
      <c r="H24" s="25">
        <v>70</v>
      </c>
      <c r="I24" s="25">
        <v>70</v>
      </c>
      <c r="J24" s="59">
        <f t="shared" si="1"/>
        <v>1</v>
      </c>
      <c r="K24" s="25">
        <v>70</v>
      </c>
      <c r="L24" s="59">
        <f t="shared" si="4"/>
        <v>1</v>
      </c>
      <c r="M24" s="63"/>
    </row>
    <row r="25" s="3" customFormat="1" ht="88" customHeight="1" spans="1:13">
      <c r="A25" s="24">
        <v>18</v>
      </c>
      <c r="B25" s="31" t="s">
        <v>57</v>
      </c>
      <c r="C25" s="32" t="s">
        <v>58</v>
      </c>
      <c r="D25" s="22">
        <v>2022</v>
      </c>
      <c r="E25" s="31" t="s">
        <v>31</v>
      </c>
      <c r="F25" s="25">
        <v>600</v>
      </c>
      <c r="G25" s="25">
        <v>480</v>
      </c>
      <c r="H25" s="25">
        <v>149.12</v>
      </c>
      <c r="I25" s="25"/>
      <c r="J25" s="59">
        <v>0</v>
      </c>
      <c r="K25" s="25">
        <v>149.127068</v>
      </c>
      <c r="L25" s="59">
        <v>1</v>
      </c>
      <c r="M25" s="63" t="s">
        <v>59</v>
      </c>
    </row>
    <row r="26" s="2" customFormat="1" ht="21" customHeight="1" spans="1:13">
      <c r="A26" s="29" t="s">
        <v>60</v>
      </c>
      <c r="B26" s="38" t="s">
        <v>61</v>
      </c>
      <c r="C26" s="30"/>
      <c r="D26" s="30"/>
      <c r="E26" s="39"/>
      <c r="F26" s="21">
        <f>SUM(F27:F43)</f>
        <v>7973.22</v>
      </c>
      <c r="G26" s="21">
        <f>SUM(G27:G43)</f>
        <v>0</v>
      </c>
      <c r="H26" s="21">
        <f>SUM(H27:H43)</f>
        <v>3830.31</v>
      </c>
      <c r="I26" s="21">
        <f>SUM(I27:I43)</f>
        <v>1870</v>
      </c>
      <c r="J26" s="58">
        <f t="shared" ref="J26:J43" si="5">I26/H26</f>
        <v>0.488211136957583</v>
      </c>
      <c r="K26" s="21">
        <f>SUM(K27:K43)</f>
        <v>2567</v>
      </c>
      <c r="L26" s="58">
        <f>K26/H26</f>
        <v>0.670180742550864</v>
      </c>
      <c r="M26" s="22"/>
    </row>
    <row r="27" s="3" customFormat="1" ht="97" customHeight="1" spans="1:13">
      <c r="A27" s="24">
        <v>19</v>
      </c>
      <c r="B27" s="22" t="s">
        <v>62</v>
      </c>
      <c r="C27" s="23" t="s">
        <v>63</v>
      </c>
      <c r="D27" s="22">
        <v>2024</v>
      </c>
      <c r="E27" s="26" t="s">
        <v>20</v>
      </c>
      <c r="F27" s="40">
        <v>820</v>
      </c>
      <c r="G27" s="25"/>
      <c r="H27" s="25">
        <v>490</v>
      </c>
      <c r="I27" s="25">
        <v>280</v>
      </c>
      <c r="J27" s="59">
        <f t="shared" si="5"/>
        <v>0.571428571428571</v>
      </c>
      <c r="K27" s="25">
        <f t="shared" ref="K27:K33" si="6">H27</f>
        <v>490</v>
      </c>
      <c r="L27" s="59">
        <f>K27/H27</f>
        <v>1</v>
      </c>
      <c r="M27" s="22" t="s">
        <v>64</v>
      </c>
    </row>
    <row r="28" s="7" customFormat="1" ht="79" customHeight="1" spans="1:13">
      <c r="A28" s="24">
        <v>20</v>
      </c>
      <c r="B28" s="22" t="s">
        <v>65</v>
      </c>
      <c r="C28" s="23" t="s">
        <v>66</v>
      </c>
      <c r="D28" s="22">
        <v>2024</v>
      </c>
      <c r="E28" s="26" t="s">
        <v>20</v>
      </c>
      <c r="F28" s="41">
        <v>949</v>
      </c>
      <c r="G28" s="42"/>
      <c r="H28" s="25">
        <v>300</v>
      </c>
      <c r="I28" s="25">
        <v>100</v>
      </c>
      <c r="J28" s="59">
        <f t="shared" si="5"/>
        <v>0.333333333333333</v>
      </c>
      <c r="K28" s="25">
        <f t="shared" si="6"/>
        <v>300</v>
      </c>
      <c r="L28" s="59">
        <f>K28/H28</f>
        <v>1</v>
      </c>
      <c r="M28" s="64"/>
    </row>
    <row r="29" s="7" customFormat="1" ht="63" customHeight="1" spans="1:13">
      <c r="A29" s="24">
        <v>21</v>
      </c>
      <c r="B29" s="43" t="s">
        <v>67</v>
      </c>
      <c r="C29" s="23" t="s">
        <v>68</v>
      </c>
      <c r="D29" s="22">
        <v>2024</v>
      </c>
      <c r="E29" s="26" t="s">
        <v>20</v>
      </c>
      <c r="F29" s="40">
        <v>600</v>
      </c>
      <c r="G29" s="42"/>
      <c r="H29" s="25">
        <v>360</v>
      </c>
      <c r="I29" s="25">
        <v>360</v>
      </c>
      <c r="J29" s="59">
        <f t="shared" si="5"/>
        <v>1</v>
      </c>
      <c r="K29" s="25">
        <f t="shared" si="6"/>
        <v>360</v>
      </c>
      <c r="L29" s="59">
        <f t="shared" ref="L29:L43" si="7">K29/H29</f>
        <v>1</v>
      </c>
      <c r="M29" s="64"/>
    </row>
    <row r="30" s="7" customFormat="1" ht="56" customHeight="1" spans="1:13">
      <c r="A30" s="24">
        <v>22</v>
      </c>
      <c r="B30" s="43" t="s">
        <v>69</v>
      </c>
      <c r="C30" s="23" t="s">
        <v>70</v>
      </c>
      <c r="D30" s="22">
        <v>2024</v>
      </c>
      <c r="E30" s="26" t="s">
        <v>20</v>
      </c>
      <c r="F30" s="40">
        <v>520</v>
      </c>
      <c r="G30" s="42"/>
      <c r="H30" s="25">
        <v>212</v>
      </c>
      <c r="I30" s="25">
        <v>212</v>
      </c>
      <c r="J30" s="59">
        <f t="shared" si="5"/>
        <v>1</v>
      </c>
      <c r="K30" s="25">
        <f t="shared" si="6"/>
        <v>212</v>
      </c>
      <c r="L30" s="59">
        <f t="shared" si="7"/>
        <v>1</v>
      </c>
      <c r="M30" s="64"/>
    </row>
    <row r="31" s="7" customFormat="1" ht="54" customHeight="1" spans="1:13">
      <c r="A31" s="24">
        <v>23</v>
      </c>
      <c r="B31" s="44" t="s">
        <v>71</v>
      </c>
      <c r="C31" s="45" t="s">
        <v>72</v>
      </c>
      <c r="D31" s="22">
        <v>2024</v>
      </c>
      <c r="E31" s="26" t="s">
        <v>20</v>
      </c>
      <c r="F31" s="40">
        <v>392.28</v>
      </c>
      <c r="G31" s="42"/>
      <c r="H31" s="25">
        <v>235</v>
      </c>
      <c r="I31" s="25">
        <v>75</v>
      </c>
      <c r="J31" s="59">
        <f t="shared" si="5"/>
        <v>0.319148936170213</v>
      </c>
      <c r="K31" s="25">
        <f t="shared" si="6"/>
        <v>235</v>
      </c>
      <c r="L31" s="59">
        <f t="shared" si="7"/>
        <v>1</v>
      </c>
      <c r="M31" s="64"/>
    </row>
    <row r="32" s="7" customFormat="1" ht="54" customHeight="1" spans="1:13">
      <c r="A32" s="24">
        <v>24</v>
      </c>
      <c r="B32" s="22" t="s">
        <v>73</v>
      </c>
      <c r="C32" s="45" t="s">
        <v>74</v>
      </c>
      <c r="D32" s="22">
        <v>2024</v>
      </c>
      <c r="E32" s="26" t="s">
        <v>20</v>
      </c>
      <c r="F32" s="40">
        <v>660</v>
      </c>
      <c r="G32" s="42"/>
      <c r="H32" s="25">
        <v>300</v>
      </c>
      <c r="I32" s="25">
        <v>188</v>
      </c>
      <c r="J32" s="59">
        <f t="shared" si="5"/>
        <v>0.626666666666667</v>
      </c>
      <c r="K32" s="25">
        <f t="shared" si="6"/>
        <v>300</v>
      </c>
      <c r="L32" s="59">
        <f t="shared" si="7"/>
        <v>1</v>
      </c>
      <c r="M32" s="64"/>
    </row>
    <row r="33" s="7" customFormat="1" ht="50" customHeight="1" spans="1:13">
      <c r="A33" s="24">
        <v>25</v>
      </c>
      <c r="B33" s="44" t="s">
        <v>75</v>
      </c>
      <c r="C33" s="45" t="s">
        <v>76</v>
      </c>
      <c r="D33" s="22">
        <v>2024</v>
      </c>
      <c r="E33" s="26" t="s">
        <v>20</v>
      </c>
      <c r="F33" s="40">
        <v>379.8</v>
      </c>
      <c r="G33" s="42"/>
      <c r="H33" s="25">
        <v>220</v>
      </c>
      <c r="I33" s="25">
        <v>220</v>
      </c>
      <c r="J33" s="59">
        <f t="shared" si="5"/>
        <v>1</v>
      </c>
      <c r="K33" s="25">
        <f t="shared" si="6"/>
        <v>220</v>
      </c>
      <c r="L33" s="59">
        <f t="shared" si="7"/>
        <v>1</v>
      </c>
      <c r="M33" s="64"/>
    </row>
    <row r="34" s="7" customFormat="1" ht="30" customHeight="1" spans="1:13">
      <c r="A34" s="24">
        <v>26</v>
      </c>
      <c r="B34" s="44" t="s">
        <v>77</v>
      </c>
      <c r="C34" s="45" t="s">
        <v>78</v>
      </c>
      <c r="D34" s="22">
        <v>2024</v>
      </c>
      <c r="E34" s="26" t="s">
        <v>20</v>
      </c>
      <c r="F34" s="40">
        <v>400</v>
      </c>
      <c r="G34" s="42"/>
      <c r="H34" s="25">
        <v>250</v>
      </c>
      <c r="I34" s="25"/>
      <c r="J34" s="59">
        <f t="shared" si="5"/>
        <v>0</v>
      </c>
      <c r="K34" s="25"/>
      <c r="L34" s="59">
        <f t="shared" si="7"/>
        <v>0</v>
      </c>
      <c r="M34" s="64"/>
    </row>
    <row r="35" s="7" customFormat="1" ht="78" customHeight="1" spans="1:13">
      <c r="A35" s="24">
        <v>27</v>
      </c>
      <c r="B35" s="46" t="s">
        <v>79</v>
      </c>
      <c r="C35" s="23" t="s">
        <v>80</v>
      </c>
      <c r="D35" s="22">
        <v>2024</v>
      </c>
      <c r="E35" s="26" t="s">
        <v>20</v>
      </c>
      <c r="F35" s="40">
        <v>605</v>
      </c>
      <c r="G35" s="42"/>
      <c r="H35" s="25">
        <v>250</v>
      </c>
      <c r="I35" s="25">
        <v>250</v>
      </c>
      <c r="J35" s="59">
        <f t="shared" si="5"/>
        <v>1</v>
      </c>
      <c r="K35" s="25"/>
      <c r="L35" s="59">
        <f t="shared" si="7"/>
        <v>0</v>
      </c>
      <c r="M35" s="64"/>
    </row>
    <row r="36" s="7" customFormat="1" ht="31" customHeight="1" spans="1:13">
      <c r="A36" s="24">
        <v>28</v>
      </c>
      <c r="B36" s="22" t="s">
        <v>81</v>
      </c>
      <c r="C36" s="23" t="s">
        <v>82</v>
      </c>
      <c r="D36" s="22">
        <v>2024</v>
      </c>
      <c r="E36" s="26" t="s">
        <v>20</v>
      </c>
      <c r="F36" s="40">
        <v>416.2</v>
      </c>
      <c r="G36" s="42"/>
      <c r="H36" s="25">
        <v>200</v>
      </c>
      <c r="I36" s="25"/>
      <c r="J36" s="59">
        <f t="shared" si="5"/>
        <v>0</v>
      </c>
      <c r="K36" s="25"/>
      <c r="L36" s="59">
        <f t="shared" si="7"/>
        <v>0</v>
      </c>
      <c r="M36" s="64"/>
    </row>
    <row r="37" s="7" customFormat="1" ht="39" customHeight="1" spans="1:13">
      <c r="A37" s="24">
        <v>29</v>
      </c>
      <c r="B37" s="47" t="s">
        <v>83</v>
      </c>
      <c r="C37" s="48" t="s">
        <v>84</v>
      </c>
      <c r="D37" s="22">
        <v>2024</v>
      </c>
      <c r="E37" s="26" t="s">
        <v>20</v>
      </c>
      <c r="F37" s="49">
        <v>177.44</v>
      </c>
      <c r="G37" s="42"/>
      <c r="H37" s="25">
        <v>80</v>
      </c>
      <c r="I37" s="25"/>
      <c r="J37" s="59">
        <f t="shared" si="5"/>
        <v>0</v>
      </c>
      <c r="K37" s="25"/>
      <c r="L37" s="59">
        <f t="shared" si="7"/>
        <v>0</v>
      </c>
      <c r="M37" s="64"/>
    </row>
    <row r="38" s="7" customFormat="1" ht="33" customHeight="1" spans="1:13">
      <c r="A38" s="24">
        <v>30</v>
      </c>
      <c r="B38" s="44" t="s">
        <v>85</v>
      </c>
      <c r="C38" s="45" t="s">
        <v>86</v>
      </c>
      <c r="D38" s="22">
        <v>2024</v>
      </c>
      <c r="E38" s="26" t="s">
        <v>20</v>
      </c>
      <c r="F38" s="50">
        <v>200</v>
      </c>
      <c r="G38" s="42"/>
      <c r="H38" s="25">
        <f>F38*0.5</f>
        <v>100</v>
      </c>
      <c r="I38" s="25"/>
      <c r="J38" s="59">
        <f t="shared" si="5"/>
        <v>0</v>
      </c>
      <c r="K38" s="25"/>
      <c r="L38" s="59">
        <f t="shared" si="7"/>
        <v>0</v>
      </c>
      <c r="M38" s="64"/>
    </row>
    <row r="39" s="7" customFormat="1" ht="56" customHeight="1" spans="1:13">
      <c r="A39" s="24">
        <v>31</v>
      </c>
      <c r="B39" s="44" t="s">
        <v>87</v>
      </c>
      <c r="C39" s="45" t="s">
        <v>88</v>
      </c>
      <c r="D39" s="22">
        <v>2024</v>
      </c>
      <c r="E39" s="26" t="s">
        <v>20</v>
      </c>
      <c r="F39" s="50">
        <v>851.17</v>
      </c>
      <c r="G39" s="42"/>
      <c r="H39" s="25">
        <v>450</v>
      </c>
      <c r="I39" s="25">
        <v>105</v>
      </c>
      <c r="J39" s="59">
        <f t="shared" si="5"/>
        <v>0.233333333333333</v>
      </c>
      <c r="K39" s="25">
        <f>H39</f>
        <v>450</v>
      </c>
      <c r="L39" s="59">
        <f t="shared" si="7"/>
        <v>1</v>
      </c>
      <c r="M39" s="64"/>
    </row>
    <row r="40" s="8" customFormat="1" ht="38" customHeight="1" spans="1:13">
      <c r="A40" s="24">
        <v>32</v>
      </c>
      <c r="B40" s="51" t="s">
        <v>89</v>
      </c>
      <c r="C40" s="52" t="s">
        <v>90</v>
      </c>
      <c r="D40" s="22">
        <v>2024</v>
      </c>
      <c r="E40" s="26" t="s">
        <v>20</v>
      </c>
      <c r="F40" s="53">
        <v>293.73</v>
      </c>
      <c r="G40" s="42"/>
      <c r="H40" s="25">
        <v>90</v>
      </c>
      <c r="I40" s="25"/>
      <c r="J40" s="59">
        <f t="shared" si="5"/>
        <v>0</v>
      </c>
      <c r="K40" s="25"/>
      <c r="L40" s="59">
        <f t="shared" si="7"/>
        <v>0</v>
      </c>
      <c r="M40" s="64"/>
    </row>
    <row r="41" s="8" customFormat="1" ht="38" customHeight="1" spans="1:13">
      <c r="A41" s="24">
        <v>33</v>
      </c>
      <c r="B41" s="51" t="s">
        <v>91</v>
      </c>
      <c r="C41" s="52" t="s">
        <v>92</v>
      </c>
      <c r="D41" s="22">
        <v>2024</v>
      </c>
      <c r="E41" s="26" t="s">
        <v>20</v>
      </c>
      <c r="F41" s="53">
        <v>207.77</v>
      </c>
      <c r="G41" s="42"/>
      <c r="H41" s="25">
        <v>63.31</v>
      </c>
      <c r="I41" s="25"/>
      <c r="J41" s="59">
        <f t="shared" si="5"/>
        <v>0</v>
      </c>
      <c r="K41" s="25"/>
      <c r="L41" s="59">
        <f t="shared" si="7"/>
        <v>0</v>
      </c>
      <c r="M41" s="64"/>
    </row>
    <row r="42" s="8" customFormat="1" ht="38" customHeight="1" spans="1:13">
      <c r="A42" s="24">
        <v>34</v>
      </c>
      <c r="B42" s="51" t="s">
        <v>93</v>
      </c>
      <c r="C42" s="52" t="s">
        <v>94</v>
      </c>
      <c r="D42" s="22">
        <v>2024</v>
      </c>
      <c r="E42" s="26" t="s">
        <v>20</v>
      </c>
      <c r="F42" s="53">
        <v>390.83</v>
      </c>
      <c r="G42" s="42"/>
      <c r="H42" s="25">
        <v>120</v>
      </c>
      <c r="I42" s="25"/>
      <c r="J42" s="59">
        <f t="shared" si="5"/>
        <v>0</v>
      </c>
      <c r="K42" s="25"/>
      <c r="L42" s="59">
        <f t="shared" si="7"/>
        <v>0</v>
      </c>
      <c r="M42" s="64"/>
    </row>
    <row r="43" s="8" customFormat="1" ht="45" customHeight="1" spans="1:13">
      <c r="A43" s="24">
        <v>35</v>
      </c>
      <c r="B43" s="44" t="s">
        <v>95</v>
      </c>
      <c r="C43" s="54" t="s">
        <v>96</v>
      </c>
      <c r="D43" s="22">
        <v>2024</v>
      </c>
      <c r="E43" s="26" t="s">
        <v>20</v>
      </c>
      <c r="F43" s="53">
        <v>110</v>
      </c>
      <c r="G43" s="42"/>
      <c r="H43" s="25">
        <v>110</v>
      </c>
      <c r="I43" s="25">
        <v>80</v>
      </c>
      <c r="J43" s="59">
        <f t="shared" si="5"/>
        <v>0.727272727272727</v>
      </c>
      <c r="K43" s="25"/>
      <c r="L43" s="59">
        <f t="shared" si="7"/>
        <v>0</v>
      </c>
      <c r="M43" s="64"/>
    </row>
    <row r="44" ht="32" customHeight="1"/>
  </sheetData>
  <mergeCells count="13">
    <mergeCell ref="A1:M1"/>
    <mergeCell ref="A2:C2"/>
    <mergeCell ref="I3:J3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M3:M4"/>
  </mergeCells>
  <pageMargins left="0.747916666666667" right="0.66875" top="0.826388888888889" bottom="0.590277777777778" header="0.5" footer="0.354166666666667"/>
  <pageSetup paperSize="9" scale="7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罗润雄</cp:lastModifiedBy>
  <dcterms:created xsi:type="dcterms:W3CDTF">2021-08-21T00:07:00Z</dcterms:created>
  <dcterms:modified xsi:type="dcterms:W3CDTF">2024-11-08T09:00:31Z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8F4AAF6CB4A94E139A85948C9E04CC73</vt:lpwstr>
  </property>
</Properties>
</file>