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台账" sheetId="5" r:id="rId1"/>
  </sheets>
  <definedNames>
    <definedName name="_xlnm._FilterDatabase" localSheetId="0" hidden="1">台账!$A$1:$M$71</definedName>
    <definedName name="_xlnm.Print_Titles" localSheetId="0">台账!$1:$3</definedName>
    <definedName name="_xlnm.Print_Area" localSheetId="0">台账!$A$1:$M$71</definedName>
  </definedNames>
  <calcPr calcId="144525"/>
</workbook>
</file>

<file path=xl/sharedStrings.xml><?xml version="1.0" encoding="utf-8"?>
<sst xmlns="http://schemas.openxmlformats.org/spreadsheetml/2006/main" count="184" uniqueCount="162">
  <si>
    <t>洱源县2022年度巩固拓展脱贫攻坚成果和乡村振兴项目完成情况统计表</t>
  </si>
  <si>
    <t>序号</t>
  </si>
  <si>
    <t>项目名称</t>
  </si>
  <si>
    <t>批复年度</t>
  </si>
  <si>
    <t>项目建设内容及规模</t>
  </si>
  <si>
    <t>批复总投资
（万元）</t>
  </si>
  <si>
    <t>项目进度</t>
  </si>
  <si>
    <t>结算金额（万元）</t>
  </si>
  <si>
    <t>2021年下达资金
（万元）</t>
  </si>
  <si>
    <t>2022年下达资金（万元）</t>
  </si>
  <si>
    <t>备注</t>
  </si>
  <si>
    <t>合计</t>
  </si>
  <si>
    <t>衔接资金</t>
  </si>
  <si>
    <t>涉农整合资金</t>
  </si>
  <si>
    <t>上海帮扶资金</t>
  </si>
  <si>
    <t>51个项目，完成21个，30个正在实施。</t>
  </si>
  <si>
    <t>乡村振兴局</t>
  </si>
  <si>
    <t>洱源县小额信贷贴息项目</t>
  </si>
  <si>
    <t>发放贷款2307户，兑付贴息169.82万元。</t>
  </si>
  <si>
    <t>已完工</t>
  </si>
  <si>
    <t>洱源县小额信贷贴息项目（2.3季度）</t>
  </si>
  <si>
    <t>兑付2022年第二、第三季度小额信贷贴息，贴息比例3.87%，预计受益户数5020户。</t>
  </si>
  <si>
    <t>财政专项扶贫资金审计工作经费</t>
  </si>
  <si>
    <t>用于2019-2020年财政专项扶贫资金项目审计。</t>
  </si>
  <si>
    <t>已开工，正在开展前期工作。</t>
  </si>
  <si>
    <t>公益性岗位开发项目</t>
  </si>
  <si>
    <t>开发乡村公益岗位140个。</t>
  </si>
  <si>
    <t>已开工，正在实施。</t>
  </si>
  <si>
    <t>教育局</t>
  </si>
  <si>
    <t>2021年秋季学期“雨露计划”</t>
  </si>
  <si>
    <t>资助“雨露计划”补助942人次（其中东西部协作10人次），补助标准1500元/人/学期（东西部协作学生2500元/人/学期）。</t>
  </si>
  <si>
    <t>已完成</t>
  </si>
  <si>
    <t>2022年春季学期“雨露计划”</t>
  </si>
  <si>
    <t>兑付2022年春季学期“雨露计划”补助928人（其中东西部协作10人），补助标准1500元/人·学期（东西部协作2500元/人·学期），补助资金140.2万元；补发2021年秋季学期1人，补助资金0.25万元。</t>
  </si>
  <si>
    <t>民宗局</t>
  </si>
  <si>
    <t>洱源县民族团结进步示范县</t>
  </si>
  <si>
    <t>1.示范县创建项目。2.铸牢中华民族共同体意识教育馆项目。3.右所镇右所村村内道路硬化969.4平方米。4.乔后镇温坡村下椿涧村2层民活动室1栋，建筑面积150平方米。</t>
  </si>
  <si>
    <t>民贸民品贷款贴息补助资金</t>
  </si>
  <si>
    <t>洱宝实业有限公司贷款贴息补助。</t>
  </si>
  <si>
    <t>松鹤村民族唢呐文化培训项目</t>
  </si>
  <si>
    <t>松鹤村唢呐文化培训。</t>
  </si>
  <si>
    <t>正在实施，完成50%。</t>
  </si>
  <si>
    <t>茈碧湖镇松鹤村大松甸村内道路硬化</t>
  </si>
  <si>
    <t>村内道路硬化4050平方米</t>
  </si>
  <si>
    <t>乔后镇温坡村谷涧下村村内道路硬化</t>
  </si>
  <si>
    <t>1.新开挖进村道路5千米，挡墙3道，涵管3道，排水沟开挖；2.路面拓宽5千米。</t>
  </si>
  <si>
    <t>人社局</t>
  </si>
  <si>
    <t>洱源县沪滇劳务协作项目</t>
  </si>
  <si>
    <t>1.乡村公益性岗位补贴；2.脱贫劳动力技能培训补贴；3.外出务工脱贫劳动力一次性生活补贴；</t>
  </si>
  <si>
    <t>文旅局</t>
  </si>
  <si>
    <t>西湖村庄规划及生态旅游小镇规划编制</t>
  </si>
  <si>
    <t>规划范围涉及西湖、温水、右所、团结4个行政村，核心区范围为西湖村张家登等7个自然村。规划成果为西湖等4个行政村“多规合一”实用性村庄规划和环西湖生态旅游小镇规划。</t>
  </si>
  <si>
    <t>茈碧湖镇</t>
  </si>
  <si>
    <t>洱源县茈碧湖镇丰源村农产品加工基地建设项目</t>
  </si>
  <si>
    <t>建设加工厂房1300平方米，其中蜂蜜加工厂房占地840平方米、果脆加工占地460平方米；配套场地、展厅等附属设施。</t>
  </si>
  <si>
    <t>茈碧湖镇哨横村奶牛养殖厂建设项目</t>
  </si>
  <si>
    <t>茈碧湖镇永联村运亨自然村美丽村庄建设项目</t>
  </si>
  <si>
    <t>1.新建3条机耕路长3369m，4条C20混土灌溉渠道4000m。2.村内巷道硬化600m，拆除2个垃圾收集池，设置垃箱30个。3.更换安装运亨桥栏杆、新建微型消防站1座。</t>
  </si>
  <si>
    <t>已完工，已验收结算。</t>
  </si>
  <si>
    <t>茈碧镇丰源村下龙门自然村美丽村庄建设项目</t>
  </si>
  <si>
    <t>1.新建3条机耕路1036m，并进行C25混凝土硬化;2.新建4条C20混凝土灌溉渠道832m。3.建设100m³圆形蓄水池1个；4.村内巷道硬化1050m、村内干道硬化1900m;5.公示公告宣传栏1块。</t>
  </si>
  <si>
    <t>已完工，正在进行验收结算。</t>
  </si>
  <si>
    <t>茈碧湖镇丰源村中药材种植加工基地建设项目</t>
  </si>
  <si>
    <t>建设中药加工厂房4000平方米（钢架和大棚结构），带动农户发展中药材种植。</t>
  </si>
  <si>
    <t>已完工。</t>
  </si>
  <si>
    <t>邓川镇</t>
  </si>
  <si>
    <t>邓川镇中和村溪长自然村美丽村庄建设项目</t>
  </si>
  <si>
    <t>1.安装抽水设备一套；2.安装变压器、进线线路；3.管网5400米；4.300m³高位蓄水池1座；5.新建200m³高位蓄水池3座；6.维修蓄水池1座；7.灌溉渠道2条97米；8.村内巷道硬化2644.15㎡；9.村内主干道提升改造2918.24㎡；10.污水管网维修1项；11.晾晒场1块1850㎡；12.生态停车场320㎡等。</t>
  </si>
  <si>
    <t>已完工，部分建设内容正在调整。</t>
  </si>
  <si>
    <t>邓川镇罗时江沿岸及周边道路硬化项目</t>
  </si>
  <si>
    <t>计划实施罗时江沿岸及周边道路硬化405米，项目受益农户890户，其中脱贫户及“三类对象”29户。</t>
  </si>
  <si>
    <t>洱源县邓川镇葡萄现代农业产业园项目（二期）</t>
  </si>
  <si>
    <t>建设数字化智慧农业示范基地100亩。帮扶资金主要建设内容：1.无外遮阳温室大棚80亩、外遮阳温室大棚20亩，投入856.4万元；2.配套智慧农业水肥一体化系统</t>
  </si>
  <si>
    <t>已开工，于8月1日、8月2日开标。完成20%。</t>
  </si>
  <si>
    <t>右所镇</t>
  </si>
  <si>
    <t>洱源县右所镇松曲村烤烟房建设项目</t>
  </si>
  <si>
    <t>建设烤烟加工用房10座，建设规格16.8，总占地面积1386.71㎡。</t>
  </si>
  <si>
    <t>正在实施</t>
  </si>
  <si>
    <t>右所镇焦石村大营自然村美丽村庄建设项目</t>
  </si>
  <si>
    <t>1.建设大棚40360平方米；2.农田水渠1090米；3.机耕路894米；4.生态停车场210㎡；5.学校段挡墙18.2m；6.水沟修复3000m；7.村主干道防护栏300m；8.涵洞改造3座；9.太阳能路灯修复13盏、新建10盏；10.村内道路减速带100m；11.消防设备1项。12.村心沟渠挡墙35米。</t>
  </si>
  <si>
    <t>已开工，完成90%，预计月底可完工。</t>
  </si>
  <si>
    <t>洱源县右所镇腊坪村高效节水大棚项目</t>
  </si>
  <si>
    <t>1.建设绿色蔬菜种植大棚95.18亩；2.智慧水肥一体化设施1套；3.架设1.96km的DN125镀锌钢管；4增设20KVA变压器及配电线路，100米；5.新建51平方米移动板房，用于水肥一体化设备安装及肥料。</t>
  </si>
  <si>
    <t>已开工，完成60%，预计10月底完工。</t>
  </si>
  <si>
    <t>洱源县右所镇焦石村养鸡场扩建项目</t>
  </si>
  <si>
    <t>建设存栏12万羽蛋鸡养殖场1座。主要建设内容：1.标准化鸡舍3100平方米；2.鸡舍配套设施设备2套；3.集蛋库400平方米（含展示间）；4.配套中央集蛋系统；5.饲料罐体2个；6.鸡粪发酵场地1000平方米；7.配套道路2000平方米、2个蓄水池。</t>
  </si>
  <si>
    <t>已开工，完成50%（鸡舍主体完工1栋，正在实施1栋，设备完成采购，可于月底进场安装），预计11月底完工。</t>
  </si>
  <si>
    <t>凤羽镇</t>
  </si>
  <si>
    <t>凤羽镇“9·13”大型山洪泥石流灾后人畜饮水恢复重建项目</t>
  </si>
  <si>
    <t>1.庄上村：安装输水管DN65管30米、DN50管289米、DN40管51米、DN25管483米、PE90管220米、PE50管2000米及接头、闸阀等相关设备。
2.铁甲村：安装输水管DN50管1800米，DN40管200米，DN25管1200米，DN20管1200米，DN15管2400米及接头、闸阀等相关设备。</t>
  </si>
  <si>
    <t>凤羽镇庄上村银河自然村美丽村庄建设项目</t>
  </si>
  <si>
    <t>1.石登地梅园机耕路420米；灌溉水沟300米；集水池1座、蓄水池1座；DN100管2000米；PE钢丝骨架管2500米;梅树病虫害防治1项。2.庄上福瑞电子厂生产设备3台。3.农产品交易中点场地硬化300平方米，彩钢瓦大棚300平方米。4.岭背自然道路提升改造300米，120涵管20米。5.银河自然村道路提升改造650米。</t>
  </si>
  <si>
    <t>已完工，已验收未结算。</t>
  </si>
  <si>
    <t>凤羽镇庄上梅果种植加工项目</t>
  </si>
  <si>
    <t>1冷库1座300平方米，2梅园配套机耕路1500米，3集水池1座5立方米，4蓄水池一座150立方米，5DN100管1500米，PE50架管1500米，6梅树病害防治1项。</t>
  </si>
  <si>
    <t>洱源县凤羽镇凤翔村农特产品加工冷藏项目</t>
  </si>
  <si>
    <t>新建冷库1座，场地硬化800平方米，仓库200平方米及附属设施。</t>
  </si>
  <si>
    <t>已开工，6月21日开标，完成5%。</t>
  </si>
  <si>
    <t>三营镇</t>
  </si>
  <si>
    <t>三营镇白草村罗家登自然村美丽村庄建设项目</t>
  </si>
  <si>
    <t>1.新建钢混结构462平米电商中心1栋及配套设施。2.机耕路硬化1000米，水沟修复500米。3.道路硬化3000平米、水沟盖板、太阳能路灯30盏，道路修复，宣传牌等。</t>
  </si>
  <si>
    <t>已完工，未审计。</t>
  </si>
  <si>
    <t>三营镇石岩村风吹领安置点美丽村庄建设项目</t>
  </si>
  <si>
    <t>1.电商公共服务中心：钢混结构400平方米电商中心1栋及配套设施。2.秋蚕豆基地：机耕路硬化4335平米、灌溉及排水沟3475米、500米。3.人居环境整治提升：(1)污水主管网疏通1.5公里、(2)公共停车位40个、护栏1500米、绿化4400平方米、步道520米、水沟盖板65米、摄像头6个等。</t>
  </si>
  <si>
    <t>扫尾阶段，电商中心未建完，其他完成。</t>
  </si>
  <si>
    <t>三营镇共和村郑家庄乡村旅游建设项目</t>
  </si>
  <si>
    <t>建设游客服务中心1832平米及配套设施。</t>
  </si>
  <si>
    <t>洱源县三营镇青贮农牧饲料加工厂项目</t>
  </si>
  <si>
    <t>建设占地面积6.5亩农牧饲料加工仓储基地，年产2万吨优质农牧饲料。1.场地平整及硬化1900平米；2.钢构1900平米；3.路面硬化200米；4.围墙、大门和水电等附属；5.采购烘干机、裹包机、揉丝铡草机、叉车、装载机、地磅坪、变压器等相关设备。</t>
  </si>
  <si>
    <t>已开工，完成70%。正在采购设备。</t>
  </si>
  <si>
    <t>牛街乡</t>
  </si>
  <si>
    <t>牛街乡白塔村白塔自然村美丽村庄建设项目</t>
  </si>
  <si>
    <t>1.小米辣基地建设：灌溉沟3600米。2.村内道路提升改造：新建C20砼2000平方米、村内沟道清淤1200米、沟帮恢复C20砼400立方米、桥面C20砼160平方米、桥梁栏杆修复80米、铺设路沿石2400米、铺设1米宽生态步道1200米、安装生态垃圾箱10个。</t>
  </si>
  <si>
    <t>牛街乡福和村七八组安置点美丽村庄建设项目</t>
  </si>
  <si>
    <t>1.大夹豌豆大白芸豆基地：锌钢管4000米、水池4座、分水管7200米、管网修复2000米。2.大豌豆菠菜基地：大棚50亩。3.村内道路提升改造：管道940米，108立方米消防水池座、一体化污水处理设备一套、砼C30挡墙250立方。4.村内空地提升整治：花台300平方、透水砖80平方米、木质栅栏200米。</t>
  </si>
  <si>
    <t>洱源县牛街乡上站村青贮饲料加工项目</t>
  </si>
  <si>
    <t>场地回填19980m²，青储饲料加工厂1800m²,配套电力设施、生产生活用房等，年加工20000吨青贮饲料。</t>
  </si>
  <si>
    <t>已开工，完成60%，设备未采购。预计8月底完成。</t>
  </si>
  <si>
    <t>炼铁乡</t>
  </si>
  <si>
    <t>洱源县炼铁乡纸厂村人畜饮水恢复重建项目</t>
  </si>
  <si>
    <t>2m³座取水池24个、20m³蓄水池10个、PE32管7000米、PE25管9900米、PE20管950米。</t>
  </si>
  <si>
    <t>7月29日完成招标，正在实施。</t>
  </si>
  <si>
    <t>洱源县炼铁乡新庄、北邑村人畜饮水恢复重建项目</t>
  </si>
  <si>
    <t>①新庄村汉庄、鸡鸣寺、草坝子、团结组1m³取水池4个，50m³蓄水池5个，20m³分水池3个，DN65镀锌钢管3500m，DN32镀锌钢管5000m；②石明月小组10m³蓄水池3个，DN50镀锌钢管4000m，DN25镀锌钢管3000m；③禾头组10m³蓄水池3个，20m³分水池1个，DN40镀锌钢管4000m；④创业组10m³蓄水池1个，DN40镀锌钢管3000米；⑤北邑新宅组DN25镀锌钢管2500m，DN15镀锌钢管2000m 。</t>
  </si>
  <si>
    <t>炼铁乡纸厂村陆家自然村美丽村庄建设项目</t>
  </si>
  <si>
    <t>1.山萮菜中药材基地：DN1管道12000m、2.1500立方米蓄水塘1座。3.取水坝3座。4.3立方取水池3座。5.50立方蓄水池2座。6.机耕路800m。6.围栏3000m、绿化3000m。7.C25混凝土路面修复800㎡；8.太阳能路灯修复安装40盏。</t>
  </si>
  <si>
    <t>已完工，完成乡级验收。</t>
  </si>
  <si>
    <t>炼铁乡9.13大型山洪泥石流恢复重建人畜饮水项目（一期）</t>
  </si>
  <si>
    <t>上马鹿PE32塑管1800米；下马鹿PE32塑管1800米；小高罗溪PE32塑管600米；杨家PE32塑管800米；新彝PE32塑管1000米，DN50钢管800米；梅茨坪PE32塑管100米；芹菜塘PE32塑管800米；白马石PE32塑管800米。</t>
  </si>
  <si>
    <t>已完工，已完成结算验收审计。</t>
  </si>
  <si>
    <t>乔后镇</t>
  </si>
  <si>
    <t>乔后镇丰乐村羊弓场自然村美丽村庄建设项目</t>
  </si>
  <si>
    <t>1.大箐水沟至炼曲管网主管4.31㎞；2.支管6.7㎞；3.分水池8个；4.蓄水池31个；5.喷头3000个 ；6.田块灌溉胶管12000m；7.机耕路4400m；8.道路硬化1311.5m；9.村内排水沟958.10m；10.太阳能路灯20盏；11.公厕1座；12.垃圾池5座。</t>
  </si>
  <si>
    <t>完成90%，预计9月底完工。</t>
  </si>
  <si>
    <t>乔后镇永新村沙水塘自然村美丽村庄建设项目</t>
  </si>
  <si>
    <t>1.占地15亩养猪场1座及其配套设施，养殖规模母猪60头；2.灌溉沟渠长600米；3.耕路1200米；4.青石板铺设285米，道路硬化690米；5.安装太阳能路灯20盏，维修改造20盏；6.污水处理设施项；7.无人居住危房、荒废公厕拆除，垃圾桶等设施。</t>
  </si>
  <si>
    <t>已完成，已验收，未结算。</t>
  </si>
  <si>
    <t>乔后镇叶上花酒厂建设项目</t>
  </si>
  <si>
    <t>1.厂房1000平方米，2.管护房及员工宿1栋200平方米，3.酿酒设备1套，4.电力及污水处理设施等。</t>
  </si>
  <si>
    <t>完成50%，酿酒设备未采购，预计10月底完工。</t>
  </si>
  <si>
    <t>乔后镇新坪村山羊养殖卫生厩提升改造建设项目</t>
  </si>
  <si>
    <t>按照先建后补模式支持风然种植养殖专业合作社和青箐铺、大场、羊巴场自然村改造山羊养殖厩舍2500平方米，受益农户73户，其中脱贫户及“三类对象”31户。</t>
  </si>
  <si>
    <t>西山乡</t>
  </si>
  <si>
    <t>洱源县西山乡蕨菜加工厂建设项目</t>
  </si>
  <si>
    <t>蕨菜烘干房1座、蕨菜蒸煮房1座、蕨菜烘干设备1套、挡墙等。</t>
  </si>
  <si>
    <t>8月19号开标，已开工。</t>
  </si>
  <si>
    <t>西山乡胜利村水井自然村美丽村庄建设项目</t>
  </si>
  <si>
    <t>1.产业发展：机耕路700米、购买生猪500头、新建504平米圈房、灌溉沟2000米。2.基础设施：路面修复改造3780平方米、太阳能路灯15盏、公厕1座、27口化粪池、41个垃圾箱、排水沟500米。3.胜利村农产品加工厂：2500平方米厂房1座。</t>
  </si>
  <si>
    <t>已完工，已完成乡级验收，未结算。</t>
  </si>
  <si>
    <t>西山乡胜利村客宅自然村美丽村庄建设项目</t>
  </si>
  <si>
    <t>1.产业发展部分：购买生猪500头，新建936平米圈房。2.新建化粪池62口、40个垃圾箱。3.胜利村农产品加工厂：2500平方米厂房1座。</t>
  </si>
  <si>
    <t>西山乡团结村金铁盆玫瑰种植及肉牛养殖基地建设项目</t>
  </si>
  <si>
    <t>1.坡改梯150亩。2.种植食用玫瑰150亩。3.建设加工厂房及管理用房400平方米。4.道路硬化1500米。5.铁丝网围栏1项。6.建设肉牛养殖场1座800平方米。7.肉牛养殖70头。8.牲畜饮水设施、发酵池和排污积粪设施等附属设施。</t>
  </si>
  <si>
    <t>西山乡村农特产品线上线下交易中心项目</t>
  </si>
  <si>
    <t>新建农特产品线上线下交易中心700平方米。</t>
  </si>
  <si>
    <t>已开工，正在实施，完成60%。</t>
  </si>
  <si>
    <t>农业局</t>
  </si>
  <si>
    <t>洱源县2022年高标准农田建设项目</t>
  </si>
  <si>
    <t>在炼铁乡建设高标准农田2.87万亩，其中高效节水面积0.57万亩。</t>
  </si>
  <si>
    <t>水务局</t>
  </si>
  <si>
    <t>洱源县茄叶河小流域工程项目</t>
  </si>
  <si>
    <t>新建取水坝2座，沉砂池2座，取水池1座，渠道防渗加固及修复2.07km（分水口3座，人行桥7座），输水管道9.17km，蓄水池14座，谷坊10座；布设管护碑1座，管护牌15块，水利设施喷绘40m²。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</si>
</sst>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8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0" fillId="0" borderId="0"/>
    <xf numFmtId="0" fontId="3" fillId="0" borderId="0"/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177" fontId="8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>
      <alignment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6" fontId="10" fillId="0" borderId="1" xfId="5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righ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6" fontId="9" fillId="0" borderId="1" xfId="5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right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right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_Sheet1" xfId="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6600"/>
      <rgbColor rgb="00993366"/>
      <rgbColor rgb="00333399"/>
      <rgbColor rgb="00333333"/>
    </indexedColors>
    <mruColors>
      <color rgb="00FFFFFF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1"/>
  <sheetViews>
    <sheetView tabSelected="1" view="pageBreakPreview" zoomScale="80" zoomScaleNormal="90" workbookViewId="0">
      <pane ySplit="3" topLeftCell="A4" activePane="bottomLeft" state="frozen"/>
      <selection/>
      <selection pane="bottomLeft" activeCell="O11" sqref="O11"/>
    </sheetView>
  </sheetViews>
  <sheetFormatPr defaultColWidth="9" defaultRowHeight="14.25"/>
  <cols>
    <col min="1" max="1" width="4.5" style="10" customWidth="1"/>
    <col min="2" max="2" width="19.025" style="10" customWidth="1"/>
    <col min="3" max="3" width="5.69166666666667" style="10" customWidth="1"/>
    <col min="4" max="4" width="35.6916666666667" style="10" customWidth="1"/>
    <col min="5" max="5" width="9.99166666666667" style="11" customWidth="1"/>
    <col min="6" max="6" width="20.2666666666667" style="10" customWidth="1"/>
    <col min="7" max="7" width="10.25" style="11" customWidth="1"/>
    <col min="8" max="8" width="10.4166666666667" style="11" customWidth="1"/>
    <col min="9" max="9" width="10" style="11" customWidth="1"/>
    <col min="10" max="10" width="10.2666666666667" style="11" customWidth="1"/>
    <col min="11" max="11" width="9.575" style="12" customWidth="1"/>
    <col min="12" max="12" width="9.99166666666667" style="12" customWidth="1"/>
    <col min="13" max="13" width="11.375" style="8" customWidth="1"/>
    <col min="14" max="16384" width="9" style="8"/>
  </cols>
  <sheetData>
    <row r="1" s="1" customFormat="1" ht="41" customHeight="1" spans="1:13">
      <c r="A1" s="13" t="s">
        <v>0</v>
      </c>
      <c r="B1" s="13"/>
      <c r="C1" s="13"/>
      <c r="D1" s="13"/>
      <c r="E1" s="13"/>
      <c r="F1" s="13"/>
      <c r="G1" s="14"/>
      <c r="H1" s="14"/>
      <c r="I1" s="14"/>
      <c r="J1" s="14"/>
      <c r="K1" s="14"/>
      <c r="L1" s="14"/>
      <c r="M1" s="13"/>
    </row>
    <row r="2" s="1" customFormat="1" ht="27" customHeight="1" spans="1:13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/>
      <c r="K2" s="15"/>
      <c r="L2" s="15"/>
      <c r="M2" s="15" t="s">
        <v>10</v>
      </c>
    </row>
    <row r="3" s="1" customFormat="1" ht="37" customHeight="1" spans="1:13">
      <c r="A3" s="15"/>
      <c r="B3" s="15"/>
      <c r="C3" s="15"/>
      <c r="D3" s="15"/>
      <c r="E3" s="15"/>
      <c r="F3" s="15"/>
      <c r="G3" s="15"/>
      <c r="H3" s="15"/>
      <c r="I3" s="15" t="s">
        <v>11</v>
      </c>
      <c r="J3" s="15" t="s">
        <v>12</v>
      </c>
      <c r="K3" s="15" t="s">
        <v>13</v>
      </c>
      <c r="L3" s="15" t="s">
        <v>14</v>
      </c>
      <c r="M3" s="15"/>
    </row>
    <row r="4" s="1" customFormat="1" ht="24" customHeight="1" spans="1:13">
      <c r="A4" s="15"/>
      <c r="B4" s="15"/>
      <c r="C4" s="15"/>
      <c r="D4" s="15"/>
      <c r="E4" s="16">
        <f t="shared" ref="E4:H4" si="0">E5+E10+E68+E70+E13+E19+E23+E29+E33+E38+E43+E48+E52+E57+E62</f>
        <v>18067.76</v>
      </c>
      <c r="F4" s="17" t="s">
        <v>15</v>
      </c>
      <c r="G4" s="16">
        <f t="shared" si="0"/>
        <v>1440.026957</v>
      </c>
      <c r="H4" s="16">
        <f t="shared" si="0"/>
        <v>3799.85</v>
      </c>
      <c r="I4" s="16">
        <f>J4+K4+L4</f>
        <v>12003.98</v>
      </c>
      <c r="J4" s="16">
        <f>J5+J10+J13+J19+J21+J23+J29+J33+J38+J43+J48+J52+J57+J62+J68+J70</f>
        <v>5785</v>
      </c>
      <c r="K4" s="16">
        <f>K5+K10+K68+K70+K13+K19+K23+K29+K33+K38+K43+K48+K52+K57+K62</f>
        <v>3244.76</v>
      </c>
      <c r="L4" s="16">
        <f>L5+L10+L68+L70+L13+L19+L23+L29+L33+L38+L43+L48+L52+L57+L62</f>
        <v>2974.22</v>
      </c>
      <c r="M4" s="24"/>
    </row>
    <row r="5" s="2" customFormat="1" ht="24" customHeight="1" spans="1:13">
      <c r="A5" s="15"/>
      <c r="B5" s="15" t="s">
        <v>16</v>
      </c>
      <c r="C5" s="15"/>
      <c r="D5" s="15"/>
      <c r="E5" s="16">
        <f>SUM(E6:E9)</f>
        <v>529.7</v>
      </c>
      <c r="F5" s="17"/>
      <c r="G5" s="16">
        <f>SUM(G6:G9)</f>
        <v>0</v>
      </c>
      <c r="H5" s="16">
        <f>SUM(H6:H9)</f>
        <v>0</v>
      </c>
      <c r="I5" s="16">
        <f>J5+K5+L5</f>
        <v>480.06</v>
      </c>
      <c r="J5" s="16">
        <f>SUM(J6:J9)</f>
        <v>480.06</v>
      </c>
      <c r="K5" s="16"/>
      <c r="L5" s="16"/>
      <c r="M5" s="15"/>
    </row>
    <row r="6" s="3" customFormat="1" ht="32" customHeight="1" spans="1:13">
      <c r="A6" s="18">
        <v>1</v>
      </c>
      <c r="B6" s="18" t="s">
        <v>17</v>
      </c>
      <c r="C6" s="18">
        <v>2022</v>
      </c>
      <c r="D6" s="18" t="s">
        <v>18</v>
      </c>
      <c r="E6" s="19">
        <v>169.82</v>
      </c>
      <c r="F6" s="18" t="s">
        <v>19</v>
      </c>
      <c r="G6" s="19"/>
      <c r="H6" s="20"/>
      <c r="I6" s="19">
        <v>169.82</v>
      </c>
      <c r="J6" s="19">
        <v>169.82</v>
      </c>
      <c r="K6" s="19"/>
      <c r="L6" s="19"/>
      <c r="M6" s="24"/>
    </row>
    <row r="7" s="3" customFormat="1" ht="32" customHeight="1" spans="1:13">
      <c r="A7" s="18">
        <v>2</v>
      </c>
      <c r="B7" s="18" t="s">
        <v>20</v>
      </c>
      <c r="C7" s="18">
        <v>2022</v>
      </c>
      <c r="D7" s="18" t="s">
        <v>21</v>
      </c>
      <c r="E7" s="19">
        <v>200</v>
      </c>
      <c r="F7" s="18" t="s">
        <v>19</v>
      </c>
      <c r="G7" s="19"/>
      <c r="H7" s="20"/>
      <c r="I7" s="19">
        <v>200</v>
      </c>
      <c r="J7" s="19">
        <v>200</v>
      </c>
      <c r="K7" s="19"/>
      <c r="L7" s="19"/>
      <c r="M7" s="24"/>
    </row>
    <row r="8" s="3" customFormat="1" ht="32" customHeight="1" spans="1:13">
      <c r="A8" s="18">
        <v>3</v>
      </c>
      <c r="B8" s="21" t="s">
        <v>22</v>
      </c>
      <c r="C8" s="18">
        <v>2022</v>
      </c>
      <c r="D8" s="22" t="s">
        <v>23</v>
      </c>
      <c r="E8" s="23">
        <v>25.48</v>
      </c>
      <c r="F8" s="24" t="s">
        <v>24</v>
      </c>
      <c r="G8" s="19"/>
      <c r="H8" s="19"/>
      <c r="I8" s="23">
        <v>12</v>
      </c>
      <c r="J8" s="39">
        <v>12</v>
      </c>
      <c r="K8" s="19"/>
      <c r="L8" s="19"/>
      <c r="M8" s="24"/>
    </row>
    <row r="9" s="1" customFormat="1" ht="32" customHeight="1" spans="1:13">
      <c r="A9" s="18">
        <v>4</v>
      </c>
      <c r="B9" s="18" t="s">
        <v>25</v>
      </c>
      <c r="C9" s="18">
        <v>2022</v>
      </c>
      <c r="D9" s="18" t="s">
        <v>26</v>
      </c>
      <c r="E9" s="19">
        <v>134.4</v>
      </c>
      <c r="F9" s="24" t="s">
        <v>27</v>
      </c>
      <c r="G9" s="19"/>
      <c r="H9" s="19"/>
      <c r="I9" s="19">
        <f>J9+K9+L9</f>
        <v>98.24</v>
      </c>
      <c r="J9" s="19">
        <v>98.24</v>
      </c>
      <c r="K9" s="19"/>
      <c r="L9" s="19"/>
      <c r="M9" s="24"/>
    </row>
    <row r="10" s="2" customFormat="1" ht="24" customHeight="1" spans="1:13">
      <c r="A10" s="15"/>
      <c r="B10" s="15" t="s">
        <v>28</v>
      </c>
      <c r="C10" s="15"/>
      <c r="D10" s="15"/>
      <c r="E10" s="16">
        <f>SUM(E11:E12)</f>
        <v>282.75</v>
      </c>
      <c r="F10" s="17"/>
      <c r="G10" s="16"/>
      <c r="H10" s="16"/>
      <c r="I10" s="16">
        <f>SUM(I11:I12)</f>
        <v>282.6</v>
      </c>
      <c r="J10" s="16">
        <f>SUM(J11:J12)</f>
        <v>282.6</v>
      </c>
      <c r="K10" s="16"/>
      <c r="L10" s="16"/>
      <c r="M10" s="15"/>
    </row>
    <row r="11" s="1" customFormat="1" ht="47" customHeight="1" spans="1:13">
      <c r="A11" s="18">
        <v>5</v>
      </c>
      <c r="B11" s="18" t="s">
        <v>29</v>
      </c>
      <c r="C11" s="18">
        <v>2022</v>
      </c>
      <c r="D11" s="18" t="s">
        <v>30</v>
      </c>
      <c r="E11" s="19">
        <v>142.3</v>
      </c>
      <c r="F11" s="24" t="s">
        <v>31</v>
      </c>
      <c r="G11" s="19"/>
      <c r="H11" s="19"/>
      <c r="I11" s="19">
        <v>142.15</v>
      </c>
      <c r="J11" s="19">
        <v>142.15</v>
      </c>
      <c r="K11" s="19"/>
      <c r="L11" s="19"/>
      <c r="M11" s="18"/>
    </row>
    <row r="12" s="3" customFormat="1" ht="83" customHeight="1" spans="1:13">
      <c r="A12" s="18">
        <v>6</v>
      </c>
      <c r="B12" s="18" t="s">
        <v>32</v>
      </c>
      <c r="C12" s="18">
        <v>2022</v>
      </c>
      <c r="D12" s="18" t="s">
        <v>33</v>
      </c>
      <c r="E12" s="19">
        <v>140.45</v>
      </c>
      <c r="F12" s="24" t="s">
        <v>31</v>
      </c>
      <c r="G12" s="19"/>
      <c r="H12" s="19"/>
      <c r="I12" s="19">
        <v>140.45</v>
      </c>
      <c r="J12" s="19">
        <v>140.45</v>
      </c>
      <c r="K12" s="19"/>
      <c r="L12" s="19"/>
      <c r="M12" s="24"/>
    </row>
    <row r="13" s="2" customFormat="1" ht="24" customHeight="1" spans="1:13">
      <c r="A13" s="15"/>
      <c r="B13" s="25" t="s">
        <v>34</v>
      </c>
      <c r="C13" s="15"/>
      <c r="D13" s="25"/>
      <c r="E13" s="26">
        <f t="shared" ref="E13:J13" si="1">SUM(E14:E18)</f>
        <v>560</v>
      </c>
      <c r="F13" s="27">
        <f t="shared" si="1"/>
        <v>0</v>
      </c>
      <c r="G13" s="26">
        <f t="shared" si="1"/>
        <v>0</v>
      </c>
      <c r="H13" s="26">
        <f t="shared" si="1"/>
        <v>0</v>
      </c>
      <c r="I13" s="26">
        <f t="shared" si="1"/>
        <v>560</v>
      </c>
      <c r="J13" s="26">
        <f t="shared" si="1"/>
        <v>560</v>
      </c>
      <c r="K13" s="26"/>
      <c r="L13" s="26"/>
      <c r="M13" s="15"/>
    </row>
    <row r="14" s="3" customFormat="1" ht="66" customHeight="1" spans="1:13">
      <c r="A14" s="18">
        <v>7</v>
      </c>
      <c r="B14" s="21" t="s">
        <v>35</v>
      </c>
      <c r="C14" s="18">
        <v>2022</v>
      </c>
      <c r="D14" s="28" t="s">
        <v>36</v>
      </c>
      <c r="E14" s="29">
        <v>420</v>
      </c>
      <c r="F14" s="24" t="s">
        <v>27</v>
      </c>
      <c r="G14" s="19"/>
      <c r="H14" s="19"/>
      <c r="I14" s="19">
        <v>420</v>
      </c>
      <c r="J14" s="19">
        <v>420</v>
      </c>
      <c r="K14" s="29"/>
      <c r="L14" s="29"/>
      <c r="M14" s="18"/>
    </row>
    <row r="15" s="3" customFormat="1" ht="38" customHeight="1" spans="1:13">
      <c r="A15" s="18">
        <v>8</v>
      </c>
      <c r="B15" s="21" t="s">
        <v>37</v>
      </c>
      <c r="C15" s="18">
        <v>2022</v>
      </c>
      <c r="D15" s="28" t="s">
        <v>38</v>
      </c>
      <c r="E15" s="29">
        <v>30</v>
      </c>
      <c r="F15" s="24" t="s">
        <v>24</v>
      </c>
      <c r="G15" s="19"/>
      <c r="H15" s="19"/>
      <c r="I15" s="29">
        <v>30</v>
      </c>
      <c r="J15" s="29">
        <v>30</v>
      </c>
      <c r="K15" s="29"/>
      <c r="L15" s="29"/>
      <c r="M15" s="18"/>
    </row>
    <row r="16" s="3" customFormat="1" ht="38" customHeight="1" spans="1:13">
      <c r="A16" s="18">
        <v>9</v>
      </c>
      <c r="B16" s="21" t="s">
        <v>39</v>
      </c>
      <c r="C16" s="18">
        <v>2022</v>
      </c>
      <c r="D16" s="28" t="s">
        <v>40</v>
      </c>
      <c r="E16" s="29">
        <v>10</v>
      </c>
      <c r="F16" s="24" t="s">
        <v>41</v>
      </c>
      <c r="G16" s="19"/>
      <c r="H16" s="19"/>
      <c r="I16" s="29">
        <v>10</v>
      </c>
      <c r="J16" s="29">
        <v>10</v>
      </c>
      <c r="K16" s="29"/>
      <c r="L16" s="29"/>
      <c r="M16" s="18"/>
    </row>
    <row r="17" s="3" customFormat="1" ht="38" customHeight="1" spans="1:13">
      <c r="A17" s="18">
        <v>10</v>
      </c>
      <c r="B17" s="18" t="s">
        <v>42</v>
      </c>
      <c r="C17" s="18">
        <v>2022</v>
      </c>
      <c r="D17" s="18" t="s">
        <v>43</v>
      </c>
      <c r="E17" s="19">
        <v>65</v>
      </c>
      <c r="F17" s="24" t="s">
        <v>24</v>
      </c>
      <c r="G17" s="19"/>
      <c r="H17" s="19"/>
      <c r="I17" s="19">
        <v>65</v>
      </c>
      <c r="J17" s="19">
        <v>65</v>
      </c>
      <c r="K17" s="29"/>
      <c r="L17" s="29"/>
      <c r="M17" s="18"/>
    </row>
    <row r="18" s="3" customFormat="1" ht="38" customHeight="1" spans="1:13">
      <c r="A18" s="18">
        <v>11</v>
      </c>
      <c r="B18" s="18" t="s">
        <v>44</v>
      </c>
      <c r="C18" s="18">
        <v>2022</v>
      </c>
      <c r="D18" s="18" t="s">
        <v>45</v>
      </c>
      <c r="E18" s="19">
        <v>35</v>
      </c>
      <c r="F18" s="24" t="s">
        <v>24</v>
      </c>
      <c r="G18" s="19"/>
      <c r="H18" s="19"/>
      <c r="I18" s="19">
        <v>35</v>
      </c>
      <c r="J18" s="19">
        <v>35</v>
      </c>
      <c r="K18" s="29"/>
      <c r="L18" s="29"/>
      <c r="M18" s="18"/>
    </row>
    <row r="19" s="2" customFormat="1" ht="29" customHeight="1" spans="1:13">
      <c r="A19" s="15"/>
      <c r="B19" s="15" t="s">
        <v>46</v>
      </c>
      <c r="C19" s="15"/>
      <c r="D19" s="15"/>
      <c r="E19" s="16">
        <f>SUM(E20)</f>
        <v>44.22</v>
      </c>
      <c r="F19" s="17"/>
      <c r="G19" s="16"/>
      <c r="H19" s="16"/>
      <c r="I19" s="16"/>
      <c r="J19" s="16"/>
      <c r="K19" s="26"/>
      <c r="L19" s="16">
        <f>SUM(L20)</f>
        <v>44.22</v>
      </c>
      <c r="M19" s="15"/>
    </row>
    <row r="20" s="3" customFormat="1" ht="50" customHeight="1" spans="1:13">
      <c r="A20" s="18">
        <v>12</v>
      </c>
      <c r="B20" s="18" t="s">
        <v>47</v>
      </c>
      <c r="C20" s="18">
        <v>2022</v>
      </c>
      <c r="D20" s="18" t="s">
        <v>48</v>
      </c>
      <c r="E20" s="19">
        <v>44.22</v>
      </c>
      <c r="F20" s="24" t="s">
        <v>27</v>
      </c>
      <c r="G20" s="19"/>
      <c r="H20" s="19"/>
      <c r="I20" s="19"/>
      <c r="J20" s="19"/>
      <c r="K20" s="29"/>
      <c r="L20" s="19">
        <v>44.22</v>
      </c>
      <c r="M20" s="18"/>
    </row>
    <row r="21" s="2" customFormat="1" ht="28" customHeight="1" spans="1:13">
      <c r="A21" s="15"/>
      <c r="B21" s="15" t="s">
        <v>49</v>
      </c>
      <c r="C21" s="15"/>
      <c r="D21" s="15"/>
      <c r="E21" s="26">
        <v>150</v>
      </c>
      <c r="F21" s="17"/>
      <c r="G21" s="16"/>
      <c r="H21" s="16"/>
      <c r="I21" s="26">
        <v>150</v>
      </c>
      <c r="J21" s="26">
        <v>150</v>
      </c>
      <c r="K21" s="26"/>
      <c r="L21" s="16"/>
      <c r="M21" s="15"/>
    </row>
    <row r="22" s="3" customFormat="1" ht="70" customHeight="1" spans="1:13">
      <c r="A22" s="18">
        <v>13</v>
      </c>
      <c r="B22" s="21" t="s">
        <v>50</v>
      </c>
      <c r="C22" s="18">
        <v>2022</v>
      </c>
      <c r="D22" s="21" t="s">
        <v>51</v>
      </c>
      <c r="E22" s="29">
        <v>150</v>
      </c>
      <c r="F22" s="24" t="s">
        <v>24</v>
      </c>
      <c r="G22" s="19"/>
      <c r="H22" s="19"/>
      <c r="I22" s="29">
        <v>150</v>
      </c>
      <c r="J22" s="29">
        <v>150</v>
      </c>
      <c r="K22" s="29"/>
      <c r="L22" s="19"/>
      <c r="M22" s="18"/>
    </row>
    <row r="23" s="2" customFormat="1" ht="24" customHeight="1" spans="1:13">
      <c r="A23" s="15"/>
      <c r="B23" s="15" t="s">
        <v>52</v>
      </c>
      <c r="C23" s="15"/>
      <c r="D23" s="15"/>
      <c r="E23" s="16">
        <f>SUM(E24:E28)</f>
        <v>1565.6</v>
      </c>
      <c r="F23" s="17"/>
      <c r="G23" s="16">
        <f>SUM(G24:G28)</f>
        <v>451.402859</v>
      </c>
      <c r="H23" s="16">
        <f>SUM(H24:H28)</f>
        <v>640</v>
      </c>
      <c r="I23" s="16">
        <f>SUM(I24:I28)</f>
        <v>639.95</v>
      </c>
      <c r="J23" s="16">
        <f>SUM(J24:J28)</f>
        <v>639.95</v>
      </c>
      <c r="K23" s="16"/>
      <c r="L23" s="16"/>
      <c r="M23" s="15"/>
    </row>
    <row r="24" s="4" customFormat="1" ht="50" customHeight="1" spans="1:13">
      <c r="A24" s="18">
        <v>14</v>
      </c>
      <c r="B24" s="21" t="s">
        <v>53</v>
      </c>
      <c r="C24" s="21">
        <v>2022</v>
      </c>
      <c r="D24" s="21" t="s">
        <v>54</v>
      </c>
      <c r="E24" s="29">
        <v>300.2</v>
      </c>
      <c r="F24" s="24" t="s">
        <v>24</v>
      </c>
      <c r="G24" s="19"/>
      <c r="H24" s="19"/>
      <c r="I24" s="19">
        <f t="shared" ref="I23:I30" si="2">J24+K24+L24</f>
        <v>95</v>
      </c>
      <c r="J24" s="19">
        <v>95</v>
      </c>
      <c r="K24" s="19"/>
      <c r="L24" s="19"/>
      <c r="M24" s="40"/>
    </row>
    <row r="25" s="3" customFormat="1" ht="31" customHeight="1" spans="1:13">
      <c r="A25" s="18">
        <v>15</v>
      </c>
      <c r="B25" s="18" t="s">
        <v>55</v>
      </c>
      <c r="C25" s="18">
        <v>2022</v>
      </c>
      <c r="D25" s="18"/>
      <c r="E25" s="19">
        <v>314</v>
      </c>
      <c r="F25" s="24" t="s">
        <v>24</v>
      </c>
      <c r="G25" s="19"/>
      <c r="H25" s="19"/>
      <c r="I25" s="19">
        <f t="shared" si="2"/>
        <v>314</v>
      </c>
      <c r="J25" s="19">
        <v>314</v>
      </c>
      <c r="K25" s="19"/>
      <c r="L25" s="19"/>
      <c r="M25" s="18"/>
    </row>
    <row r="26" s="1" customFormat="1" ht="58" customHeight="1" spans="1:13">
      <c r="A26" s="18">
        <v>16</v>
      </c>
      <c r="B26" s="18" t="s">
        <v>56</v>
      </c>
      <c r="C26" s="21">
        <v>2021</v>
      </c>
      <c r="D26" s="21" t="s">
        <v>57</v>
      </c>
      <c r="E26" s="29">
        <v>451.4</v>
      </c>
      <c r="F26" s="30" t="s">
        <v>58</v>
      </c>
      <c r="G26" s="19">
        <v>451.402859</v>
      </c>
      <c r="H26" s="19">
        <v>326</v>
      </c>
      <c r="I26" s="19">
        <f t="shared" si="2"/>
        <v>125.4</v>
      </c>
      <c r="J26" s="19">
        <v>125.4</v>
      </c>
      <c r="K26" s="19"/>
      <c r="L26" s="19"/>
      <c r="M26" s="41"/>
    </row>
    <row r="27" s="1" customFormat="1" ht="77" customHeight="1" spans="1:13">
      <c r="A27" s="18">
        <v>17</v>
      </c>
      <c r="B27" s="18" t="s">
        <v>59</v>
      </c>
      <c r="C27" s="21">
        <v>2021</v>
      </c>
      <c r="D27" s="21" t="s">
        <v>60</v>
      </c>
      <c r="E27" s="19">
        <v>300</v>
      </c>
      <c r="F27" s="31" t="s">
        <v>61</v>
      </c>
      <c r="G27" s="19"/>
      <c r="H27" s="19">
        <v>214</v>
      </c>
      <c r="I27" s="19">
        <f t="shared" si="2"/>
        <v>45.55</v>
      </c>
      <c r="J27" s="19">
        <v>45.55</v>
      </c>
      <c r="K27" s="19"/>
      <c r="L27" s="19"/>
      <c r="M27" s="41"/>
    </row>
    <row r="28" s="1" customFormat="1" ht="39" customHeight="1" spans="1:13">
      <c r="A28" s="18">
        <v>18</v>
      </c>
      <c r="B28" s="18" t="s">
        <v>62</v>
      </c>
      <c r="C28" s="21">
        <v>2021</v>
      </c>
      <c r="D28" s="18" t="s">
        <v>63</v>
      </c>
      <c r="E28" s="19">
        <v>200</v>
      </c>
      <c r="F28" s="31" t="s">
        <v>64</v>
      </c>
      <c r="G28" s="19"/>
      <c r="H28" s="19">
        <v>100</v>
      </c>
      <c r="I28" s="19">
        <f t="shared" si="2"/>
        <v>60</v>
      </c>
      <c r="J28" s="19">
        <v>60</v>
      </c>
      <c r="K28" s="19"/>
      <c r="L28" s="19"/>
      <c r="M28" s="41"/>
    </row>
    <row r="29" s="5" customFormat="1" ht="24" customHeight="1" spans="1:13">
      <c r="A29" s="15"/>
      <c r="B29" s="32" t="s">
        <v>65</v>
      </c>
      <c r="C29" s="32"/>
      <c r="D29" s="32"/>
      <c r="E29" s="16">
        <f>SUM(E30:E32)</f>
        <v>1765.17</v>
      </c>
      <c r="F29" s="17"/>
      <c r="G29" s="16">
        <f>SUM(G30:G32)</f>
        <v>0</v>
      </c>
      <c r="H29" s="16">
        <f>SUM(H30:H32)</f>
        <v>197</v>
      </c>
      <c r="I29" s="16">
        <f t="shared" si="2"/>
        <v>1507.14</v>
      </c>
      <c r="J29" s="16">
        <f>SUM(J30:J32)</f>
        <v>77.14</v>
      </c>
      <c r="K29" s="16"/>
      <c r="L29" s="19">
        <v>1430</v>
      </c>
      <c r="M29" s="15"/>
    </row>
    <row r="30" s="6" customFormat="1" ht="100" customHeight="1" spans="1:13">
      <c r="A30" s="18">
        <v>19</v>
      </c>
      <c r="B30" s="18" t="s">
        <v>66</v>
      </c>
      <c r="C30" s="21">
        <v>2021</v>
      </c>
      <c r="D30" s="21" t="s">
        <v>67</v>
      </c>
      <c r="E30" s="19">
        <v>305.17</v>
      </c>
      <c r="F30" s="31" t="s">
        <v>68</v>
      </c>
      <c r="G30" s="19"/>
      <c r="H30" s="19">
        <v>197</v>
      </c>
      <c r="I30" s="19">
        <f t="shared" si="2"/>
        <v>47.14</v>
      </c>
      <c r="J30" s="19">
        <v>47.14</v>
      </c>
      <c r="K30" s="19"/>
      <c r="L30" s="19"/>
      <c r="M30" s="18"/>
    </row>
    <row r="31" s="6" customFormat="1" ht="69" customHeight="1" spans="1:13">
      <c r="A31" s="18">
        <v>20</v>
      </c>
      <c r="B31" s="21" t="s">
        <v>69</v>
      </c>
      <c r="C31" s="21"/>
      <c r="D31" s="21" t="s">
        <v>70</v>
      </c>
      <c r="E31" s="29">
        <v>30</v>
      </c>
      <c r="F31" s="24" t="s">
        <v>24</v>
      </c>
      <c r="G31" s="19"/>
      <c r="H31" s="19"/>
      <c r="I31" s="29">
        <v>30</v>
      </c>
      <c r="J31" s="29">
        <v>30</v>
      </c>
      <c r="K31" s="19"/>
      <c r="L31" s="19"/>
      <c r="M31" s="18"/>
    </row>
    <row r="32" s="6" customFormat="1" ht="69" customHeight="1" spans="1:13">
      <c r="A32" s="18">
        <v>21</v>
      </c>
      <c r="B32" s="18" t="s">
        <v>71</v>
      </c>
      <c r="C32" s="21">
        <v>2022</v>
      </c>
      <c r="D32" s="21" t="s">
        <v>72</v>
      </c>
      <c r="E32" s="19">
        <v>1430</v>
      </c>
      <c r="F32" s="31" t="s">
        <v>73</v>
      </c>
      <c r="G32" s="19"/>
      <c r="H32" s="19"/>
      <c r="I32" s="19">
        <f t="shared" ref="I32:I45" si="3">J32+K32+L32</f>
        <v>1430</v>
      </c>
      <c r="J32" s="19"/>
      <c r="K32" s="19"/>
      <c r="L32" s="19">
        <v>1430</v>
      </c>
      <c r="M32" s="18"/>
    </row>
    <row r="33" s="7" customFormat="1" ht="24" customHeight="1" spans="1:13">
      <c r="A33" s="32"/>
      <c r="B33" s="32" t="s">
        <v>74</v>
      </c>
      <c r="C33" s="32"/>
      <c r="D33" s="32"/>
      <c r="E33" s="16">
        <f>SUM(E34:E37)</f>
        <v>2637.9</v>
      </c>
      <c r="F33" s="17"/>
      <c r="G33" s="16">
        <f>SUM(G34:G37)</f>
        <v>0</v>
      </c>
      <c r="H33" s="16">
        <f>SUM(H34:H37)</f>
        <v>283</v>
      </c>
      <c r="I33" s="16">
        <f t="shared" si="3"/>
        <v>2119.6</v>
      </c>
      <c r="J33" s="16">
        <f>SUM(J34:J37)</f>
        <v>619.6</v>
      </c>
      <c r="K33" s="16">
        <f>SUM(K34:K37)</f>
        <v>0</v>
      </c>
      <c r="L33" s="16">
        <f>SUM(L34:L37)</f>
        <v>1500</v>
      </c>
      <c r="M33" s="15"/>
    </row>
    <row r="34" s="4" customFormat="1" ht="36" customHeight="1" spans="1:13">
      <c r="A34" s="18">
        <v>22</v>
      </c>
      <c r="B34" s="21" t="s">
        <v>75</v>
      </c>
      <c r="C34" s="21">
        <v>2022</v>
      </c>
      <c r="D34" s="21" t="s">
        <v>76</v>
      </c>
      <c r="E34" s="29">
        <v>106.3</v>
      </c>
      <c r="F34" s="24" t="s">
        <v>77</v>
      </c>
      <c r="G34" s="19"/>
      <c r="H34" s="19"/>
      <c r="I34" s="19">
        <v>29</v>
      </c>
      <c r="J34" s="19">
        <v>29</v>
      </c>
      <c r="K34" s="19"/>
      <c r="L34" s="19"/>
      <c r="M34" s="40"/>
    </row>
    <row r="35" s="8" customFormat="1" ht="104" customHeight="1" spans="1:13">
      <c r="A35" s="18">
        <v>23</v>
      </c>
      <c r="B35" s="18" t="s">
        <v>78</v>
      </c>
      <c r="C35" s="21">
        <v>2021</v>
      </c>
      <c r="D35" s="21" t="s">
        <v>79</v>
      </c>
      <c r="E35" s="19">
        <v>431.6</v>
      </c>
      <c r="F35" s="24" t="s">
        <v>80</v>
      </c>
      <c r="G35" s="19"/>
      <c r="H35" s="19">
        <v>283</v>
      </c>
      <c r="I35" s="19">
        <v>148.6</v>
      </c>
      <c r="J35" s="19">
        <v>148.6</v>
      </c>
      <c r="K35" s="19"/>
      <c r="L35" s="19"/>
      <c r="M35" s="18"/>
    </row>
    <row r="36" s="8" customFormat="1" ht="73" customHeight="1" spans="1:13">
      <c r="A36" s="18">
        <v>24</v>
      </c>
      <c r="B36" s="21" t="s">
        <v>81</v>
      </c>
      <c r="C36" s="21">
        <v>2022</v>
      </c>
      <c r="D36" s="21" t="s">
        <v>82</v>
      </c>
      <c r="E36" s="19">
        <v>600</v>
      </c>
      <c r="F36" s="24" t="s">
        <v>83</v>
      </c>
      <c r="G36" s="19"/>
      <c r="H36" s="19"/>
      <c r="I36" s="19">
        <f>J36+K36+L36</f>
        <v>442</v>
      </c>
      <c r="J36" s="19">
        <f>340+102</f>
        <v>442</v>
      </c>
      <c r="K36" s="19"/>
      <c r="L36" s="19"/>
      <c r="M36" s="18"/>
    </row>
    <row r="37" s="8" customFormat="1" ht="88" customHeight="1" spans="1:13">
      <c r="A37" s="18">
        <v>25</v>
      </c>
      <c r="B37" s="21" t="s">
        <v>84</v>
      </c>
      <c r="C37" s="21">
        <v>2022</v>
      </c>
      <c r="D37" s="21" t="s">
        <v>85</v>
      </c>
      <c r="E37" s="19">
        <v>1500</v>
      </c>
      <c r="F37" s="24" t="s">
        <v>86</v>
      </c>
      <c r="G37" s="19"/>
      <c r="H37" s="19"/>
      <c r="I37" s="19">
        <v>1500</v>
      </c>
      <c r="J37" s="19"/>
      <c r="K37" s="19"/>
      <c r="L37" s="19">
        <v>1500</v>
      </c>
      <c r="M37" s="18"/>
    </row>
    <row r="38" s="7" customFormat="1" ht="24" customHeight="1" spans="1:13">
      <c r="A38" s="15"/>
      <c r="B38" s="15" t="s">
        <v>87</v>
      </c>
      <c r="C38" s="33"/>
      <c r="D38" s="33"/>
      <c r="E38" s="26">
        <f>SUM(E39:E42)</f>
        <v>1040.9</v>
      </c>
      <c r="F38" s="27"/>
      <c r="G38" s="26">
        <f>SUM(G39:G42)</f>
        <v>29.764309</v>
      </c>
      <c r="H38" s="26">
        <f>SUM(H39:H42)</f>
        <v>244</v>
      </c>
      <c r="I38" s="16">
        <f t="shared" si="3"/>
        <v>446.52</v>
      </c>
      <c r="J38" s="26">
        <f>SUM(J39:J42)</f>
        <v>446.52</v>
      </c>
      <c r="K38" s="26"/>
      <c r="L38" s="26"/>
      <c r="M38" s="15"/>
    </row>
    <row r="39" s="8" customFormat="1" ht="102" customHeight="1" spans="1:13">
      <c r="A39" s="18">
        <v>26</v>
      </c>
      <c r="B39" s="18" t="s">
        <v>88</v>
      </c>
      <c r="C39" s="21">
        <v>2022</v>
      </c>
      <c r="D39" s="21" t="s">
        <v>89</v>
      </c>
      <c r="E39" s="29">
        <v>39</v>
      </c>
      <c r="F39" s="34" t="s">
        <v>58</v>
      </c>
      <c r="G39" s="29">
        <v>29.764309</v>
      </c>
      <c r="H39" s="29"/>
      <c r="I39" s="19">
        <f t="shared" si="3"/>
        <v>39</v>
      </c>
      <c r="J39" s="29">
        <v>39</v>
      </c>
      <c r="K39" s="29"/>
      <c r="L39" s="29"/>
      <c r="M39" s="18"/>
    </row>
    <row r="40" s="8" customFormat="1" ht="108" customHeight="1" spans="1:13">
      <c r="A40" s="18">
        <v>27</v>
      </c>
      <c r="B40" s="18" t="s">
        <v>90</v>
      </c>
      <c r="C40" s="21">
        <v>2021</v>
      </c>
      <c r="D40" s="21" t="s">
        <v>91</v>
      </c>
      <c r="E40" s="29">
        <v>251.9</v>
      </c>
      <c r="F40" s="30" t="s">
        <v>92</v>
      </c>
      <c r="G40" s="19"/>
      <c r="H40" s="29">
        <v>169</v>
      </c>
      <c r="I40" s="19">
        <f t="shared" si="3"/>
        <v>32.52</v>
      </c>
      <c r="J40" s="19">
        <v>32.52</v>
      </c>
      <c r="K40" s="19"/>
      <c r="L40" s="19"/>
      <c r="M40" s="18"/>
    </row>
    <row r="41" s="8" customFormat="1" ht="55" customHeight="1" spans="1:13">
      <c r="A41" s="18">
        <v>28</v>
      </c>
      <c r="B41" s="18" t="s">
        <v>93</v>
      </c>
      <c r="C41" s="21">
        <v>2021</v>
      </c>
      <c r="D41" s="18" t="s">
        <v>94</v>
      </c>
      <c r="E41" s="29">
        <v>150</v>
      </c>
      <c r="F41" s="30" t="s">
        <v>61</v>
      </c>
      <c r="G41" s="19"/>
      <c r="H41" s="29">
        <v>75</v>
      </c>
      <c r="I41" s="19">
        <f t="shared" si="3"/>
        <v>45</v>
      </c>
      <c r="J41" s="19">
        <v>45</v>
      </c>
      <c r="K41" s="19"/>
      <c r="L41" s="19"/>
      <c r="M41" s="18"/>
    </row>
    <row r="42" s="8" customFormat="1" ht="45" customHeight="1" spans="1:13">
      <c r="A42" s="18">
        <v>29</v>
      </c>
      <c r="B42" s="21" t="s">
        <v>95</v>
      </c>
      <c r="C42" s="21">
        <v>2022</v>
      </c>
      <c r="D42" s="21" t="s">
        <v>96</v>
      </c>
      <c r="E42" s="29">
        <v>600</v>
      </c>
      <c r="F42" s="24" t="s">
        <v>97</v>
      </c>
      <c r="G42" s="19"/>
      <c r="H42" s="29"/>
      <c r="I42" s="19">
        <f t="shared" si="3"/>
        <v>330</v>
      </c>
      <c r="J42" s="19">
        <v>330</v>
      </c>
      <c r="K42" s="19"/>
      <c r="L42" s="19"/>
      <c r="M42" s="18"/>
    </row>
    <row r="43" s="5" customFormat="1" ht="24" customHeight="1" spans="1:13">
      <c r="A43" s="32"/>
      <c r="B43" s="32" t="s">
        <v>98</v>
      </c>
      <c r="C43" s="32"/>
      <c r="D43" s="32"/>
      <c r="E43" s="16">
        <f>SUM(E44:E47)</f>
        <v>1700</v>
      </c>
      <c r="F43" s="17"/>
      <c r="G43" s="16">
        <f>SUM(G44:G47)</f>
        <v>0</v>
      </c>
      <c r="H43" s="16">
        <f>SUM(H44:H47)</f>
        <v>649</v>
      </c>
      <c r="I43" s="16">
        <f t="shared" si="3"/>
        <v>751</v>
      </c>
      <c r="J43" s="16">
        <f>SUM(J44:J47)</f>
        <v>751</v>
      </c>
      <c r="K43" s="16"/>
      <c r="L43" s="16"/>
      <c r="M43" s="15"/>
    </row>
    <row r="44" s="4" customFormat="1" ht="61" customHeight="1" spans="1:13">
      <c r="A44" s="35">
        <v>30</v>
      </c>
      <c r="B44" s="18" t="s">
        <v>99</v>
      </c>
      <c r="C44" s="35">
        <v>2021</v>
      </c>
      <c r="D44" s="21" t="s">
        <v>100</v>
      </c>
      <c r="E44" s="19">
        <v>310</v>
      </c>
      <c r="F44" s="31" t="s">
        <v>101</v>
      </c>
      <c r="G44" s="19"/>
      <c r="H44" s="19">
        <v>197</v>
      </c>
      <c r="I44" s="19">
        <f t="shared" si="3"/>
        <v>51</v>
      </c>
      <c r="J44" s="19">
        <v>51</v>
      </c>
      <c r="K44" s="19"/>
      <c r="L44" s="19"/>
      <c r="M44" s="18"/>
    </row>
    <row r="45" s="4" customFormat="1" ht="98" customHeight="1" spans="1:13">
      <c r="A45" s="35">
        <v>31</v>
      </c>
      <c r="B45" s="18" t="s">
        <v>102</v>
      </c>
      <c r="C45" s="35">
        <v>2021</v>
      </c>
      <c r="D45" s="21" t="s">
        <v>103</v>
      </c>
      <c r="E45" s="19">
        <v>490</v>
      </c>
      <c r="F45" s="18" t="s">
        <v>104</v>
      </c>
      <c r="G45" s="19"/>
      <c r="H45" s="19">
        <v>302</v>
      </c>
      <c r="I45" s="19">
        <f t="shared" si="3"/>
        <v>90</v>
      </c>
      <c r="J45" s="19">
        <v>90</v>
      </c>
      <c r="K45" s="19"/>
      <c r="L45" s="19"/>
      <c r="M45" s="18"/>
    </row>
    <row r="46" s="4" customFormat="1" ht="37" customHeight="1" spans="1:13">
      <c r="A46" s="35">
        <v>32</v>
      </c>
      <c r="B46" s="18" t="s">
        <v>105</v>
      </c>
      <c r="C46" s="35">
        <v>2021</v>
      </c>
      <c r="D46" s="18" t="s">
        <v>106</v>
      </c>
      <c r="E46" s="19">
        <v>300</v>
      </c>
      <c r="F46" s="31" t="s">
        <v>101</v>
      </c>
      <c r="G46" s="19"/>
      <c r="H46" s="19">
        <v>150</v>
      </c>
      <c r="I46" s="19">
        <f t="shared" ref="I46:I70" si="4">J46+K46+L46</f>
        <v>90</v>
      </c>
      <c r="J46" s="19">
        <v>90</v>
      </c>
      <c r="K46" s="19"/>
      <c r="L46" s="19"/>
      <c r="M46" s="18"/>
    </row>
    <row r="47" s="4" customFormat="1" ht="85" customHeight="1" spans="1:13">
      <c r="A47" s="35">
        <v>33</v>
      </c>
      <c r="B47" s="18" t="s">
        <v>107</v>
      </c>
      <c r="C47" s="35">
        <v>2022</v>
      </c>
      <c r="D47" s="18" t="s">
        <v>108</v>
      </c>
      <c r="E47" s="19">
        <v>600</v>
      </c>
      <c r="F47" s="18" t="s">
        <v>109</v>
      </c>
      <c r="G47" s="19"/>
      <c r="H47" s="19"/>
      <c r="I47" s="19">
        <f t="shared" si="4"/>
        <v>520</v>
      </c>
      <c r="J47" s="19">
        <f>330+190</f>
        <v>520</v>
      </c>
      <c r="K47" s="19"/>
      <c r="L47" s="19"/>
      <c r="M47" s="18"/>
    </row>
    <row r="48" s="9" customFormat="1" ht="24" customHeight="1" spans="1:13">
      <c r="A48" s="35"/>
      <c r="B48" s="36" t="s">
        <v>110</v>
      </c>
      <c r="C48" s="32"/>
      <c r="D48" s="32"/>
      <c r="E48" s="16">
        <f>SUM(E49:E51)</f>
        <v>1369</v>
      </c>
      <c r="F48" s="17"/>
      <c r="G48" s="16">
        <f>SUM(G49:G51)</f>
        <v>844.869789</v>
      </c>
      <c r="H48" s="16">
        <f>SUM(H49:H51)</f>
        <v>394</v>
      </c>
      <c r="I48" s="16">
        <f t="shared" si="4"/>
        <v>869.62</v>
      </c>
      <c r="J48" s="16">
        <f>SUM(J49:J51)</f>
        <v>869.62</v>
      </c>
      <c r="K48" s="16"/>
      <c r="L48" s="16"/>
      <c r="M48" s="15"/>
    </row>
    <row r="49" s="4" customFormat="1" ht="77" customHeight="1" spans="1:13">
      <c r="A49" s="35">
        <v>34</v>
      </c>
      <c r="B49" s="18" t="s">
        <v>111</v>
      </c>
      <c r="C49" s="35">
        <v>2021</v>
      </c>
      <c r="D49" s="18" t="s">
        <v>112</v>
      </c>
      <c r="E49" s="19">
        <v>300</v>
      </c>
      <c r="F49" s="30" t="s">
        <v>58</v>
      </c>
      <c r="G49" s="19">
        <v>300.224056</v>
      </c>
      <c r="H49" s="19">
        <v>197</v>
      </c>
      <c r="I49" s="19">
        <f t="shared" si="4"/>
        <v>103.22</v>
      </c>
      <c r="J49" s="19">
        <v>103.22</v>
      </c>
      <c r="K49" s="19"/>
      <c r="L49" s="19"/>
      <c r="M49" s="18"/>
    </row>
    <row r="50" s="4" customFormat="1" ht="99" customHeight="1" spans="1:13">
      <c r="A50" s="35">
        <v>35</v>
      </c>
      <c r="B50" s="18" t="s">
        <v>113</v>
      </c>
      <c r="C50" s="35">
        <v>2021</v>
      </c>
      <c r="D50" s="18" t="s">
        <v>114</v>
      </c>
      <c r="E50" s="19">
        <v>544</v>
      </c>
      <c r="F50" s="30" t="s">
        <v>58</v>
      </c>
      <c r="G50" s="19">
        <v>544.645733</v>
      </c>
      <c r="H50" s="19">
        <v>197</v>
      </c>
      <c r="I50" s="19">
        <f t="shared" si="4"/>
        <v>347.65</v>
      </c>
      <c r="J50" s="19">
        <v>347.65</v>
      </c>
      <c r="K50" s="19"/>
      <c r="L50" s="19"/>
      <c r="M50" s="18"/>
    </row>
    <row r="51" s="4" customFormat="1" ht="49" customHeight="1" spans="1:13">
      <c r="A51" s="35">
        <v>36</v>
      </c>
      <c r="B51" s="21" t="s">
        <v>115</v>
      </c>
      <c r="C51" s="21">
        <v>2022</v>
      </c>
      <c r="D51" s="21" t="s">
        <v>116</v>
      </c>
      <c r="E51" s="19">
        <v>525</v>
      </c>
      <c r="F51" s="24" t="s">
        <v>117</v>
      </c>
      <c r="G51" s="19"/>
      <c r="H51" s="19"/>
      <c r="I51" s="19">
        <f t="shared" si="4"/>
        <v>418.75</v>
      </c>
      <c r="J51" s="19">
        <f>298.75+120</f>
        <v>418.75</v>
      </c>
      <c r="K51" s="19"/>
      <c r="L51" s="19"/>
      <c r="M51" s="18"/>
    </row>
    <row r="52" s="5" customFormat="1" ht="24" customHeight="1" spans="1:13">
      <c r="A52" s="37"/>
      <c r="B52" s="37" t="s">
        <v>118</v>
      </c>
      <c r="C52" s="32"/>
      <c r="D52" s="32"/>
      <c r="E52" s="16">
        <f>SUM(E53:E56)</f>
        <v>672.43</v>
      </c>
      <c r="F52" s="17"/>
      <c r="G52" s="16">
        <f>SUM(G53:G56)</f>
        <v>113.99</v>
      </c>
      <c r="H52" s="16">
        <f>SUM(H53:H56)</f>
        <v>267</v>
      </c>
      <c r="I52" s="16">
        <f t="shared" si="4"/>
        <v>168.24</v>
      </c>
      <c r="J52" s="16">
        <f>SUM(J53:J56)</f>
        <v>168.24</v>
      </c>
      <c r="K52" s="16"/>
      <c r="L52" s="16"/>
      <c r="M52" s="16"/>
    </row>
    <row r="53" s="8" customFormat="1" ht="38" customHeight="1" spans="1:13">
      <c r="A53" s="18">
        <v>37</v>
      </c>
      <c r="B53" s="21" t="s">
        <v>119</v>
      </c>
      <c r="C53" s="21">
        <v>2022</v>
      </c>
      <c r="D53" s="21" t="s">
        <v>120</v>
      </c>
      <c r="E53" s="29">
        <v>65.5</v>
      </c>
      <c r="F53" s="24" t="s">
        <v>121</v>
      </c>
      <c r="G53" s="19"/>
      <c r="H53" s="19"/>
      <c r="I53" s="19">
        <f t="shared" si="4"/>
        <v>20</v>
      </c>
      <c r="J53" s="19">
        <v>20</v>
      </c>
      <c r="K53" s="19"/>
      <c r="L53" s="19"/>
      <c r="M53" s="40"/>
    </row>
    <row r="54" s="8" customFormat="1" ht="120" customHeight="1" spans="1:13">
      <c r="A54" s="18">
        <v>38</v>
      </c>
      <c r="B54" s="21" t="s">
        <v>122</v>
      </c>
      <c r="C54" s="21">
        <v>2022</v>
      </c>
      <c r="D54" s="21" t="s">
        <v>123</v>
      </c>
      <c r="E54" s="29">
        <v>192.14</v>
      </c>
      <c r="F54" s="24" t="s">
        <v>121</v>
      </c>
      <c r="G54" s="19"/>
      <c r="H54" s="19"/>
      <c r="I54" s="19">
        <f t="shared" si="4"/>
        <v>57</v>
      </c>
      <c r="J54" s="19">
        <v>57</v>
      </c>
      <c r="K54" s="19"/>
      <c r="L54" s="19"/>
      <c r="M54" s="40"/>
    </row>
    <row r="55" s="1" customFormat="1" ht="89" customHeight="1" spans="1:13">
      <c r="A55" s="18">
        <v>39</v>
      </c>
      <c r="B55" s="18" t="s">
        <v>124</v>
      </c>
      <c r="C55" s="18">
        <v>2021</v>
      </c>
      <c r="D55" s="21" t="s">
        <v>125</v>
      </c>
      <c r="E55" s="19">
        <v>300.8</v>
      </c>
      <c r="F55" s="31" t="s">
        <v>126</v>
      </c>
      <c r="G55" s="29"/>
      <c r="H55" s="19">
        <v>197</v>
      </c>
      <c r="I55" s="19">
        <f t="shared" si="4"/>
        <v>43.64</v>
      </c>
      <c r="J55" s="19">
        <v>43.64</v>
      </c>
      <c r="K55" s="19"/>
      <c r="L55" s="19"/>
      <c r="M55" s="18"/>
    </row>
    <row r="56" s="1" customFormat="1" ht="81" customHeight="1" spans="1:13">
      <c r="A56" s="18">
        <v>40</v>
      </c>
      <c r="B56" s="18" t="s">
        <v>127</v>
      </c>
      <c r="C56" s="18">
        <v>2021</v>
      </c>
      <c r="D56" s="18" t="s">
        <v>128</v>
      </c>
      <c r="E56" s="19">
        <v>113.99</v>
      </c>
      <c r="F56" s="18" t="s">
        <v>129</v>
      </c>
      <c r="G56" s="29">
        <v>113.99</v>
      </c>
      <c r="H56" s="19">
        <v>70</v>
      </c>
      <c r="I56" s="19">
        <f t="shared" si="4"/>
        <v>47.6</v>
      </c>
      <c r="J56" s="19">
        <v>47.6</v>
      </c>
      <c r="K56" s="19"/>
      <c r="L56" s="19"/>
      <c r="M56" s="18"/>
    </row>
    <row r="57" s="5" customFormat="1" ht="24" customHeight="1" spans="1:13">
      <c r="A57" s="18"/>
      <c r="B57" s="32" t="s">
        <v>130</v>
      </c>
      <c r="C57" s="32"/>
      <c r="D57" s="32"/>
      <c r="E57" s="16">
        <f t="shared" ref="E57:J57" si="5">SUM(E58:E61)</f>
        <v>1095</v>
      </c>
      <c r="F57" s="17"/>
      <c r="G57" s="16"/>
      <c r="H57" s="16">
        <f t="shared" si="5"/>
        <v>490.25</v>
      </c>
      <c r="I57" s="16">
        <f t="shared" si="4"/>
        <v>293.3</v>
      </c>
      <c r="J57" s="16">
        <f t="shared" si="5"/>
        <v>293.3</v>
      </c>
      <c r="K57" s="16"/>
      <c r="L57" s="16"/>
      <c r="M57" s="15"/>
    </row>
    <row r="58" s="4" customFormat="1" ht="80" customHeight="1" spans="1:13">
      <c r="A58" s="18">
        <v>41</v>
      </c>
      <c r="B58" s="18" t="s">
        <v>131</v>
      </c>
      <c r="C58" s="35">
        <v>2021</v>
      </c>
      <c r="D58" s="21" t="s">
        <v>132</v>
      </c>
      <c r="E58" s="38">
        <v>300</v>
      </c>
      <c r="F58" s="21" t="s">
        <v>133</v>
      </c>
      <c r="G58" s="19"/>
      <c r="H58" s="38">
        <v>148</v>
      </c>
      <c r="I58" s="19">
        <f t="shared" si="4"/>
        <v>92</v>
      </c>
      <c r="J58" s="19">
        <v>92</v>
      </c>
      <c r="K58" s="19"/>
      <c r="L58" s="19"/>
      <c r="M58" s="42"/>
    </row>
    <row r="59" s="4" customFormat="1" ht="79" customHeight="1" spans="1:13">
      <c r="A59" s="18">
        <v>42</v>
      </c>
      <c r="B59" s="18" t="s">
        <v>134</v>
      </c>
      <c r="C59" s="35">
        <v>2021</v>
      </c>
      <c r="D59" s="21" t="s">
        <v>135</v>
      </c>
      <c r="E59" s="38">
        <v>295</v>
      </c>
      <c r="F59" s="21" t="s">
        <v>136</v>
      </c>
      <c r="G59" s="19"/>
      <c r="H59" s="38">
        <v>192.25</v>
      </c>
      <c r="I59" s="19">
        <f t="shared" si="4"/>
        <v>43.75</v>
      </c>
      <c r="J59" s="19">
        <v>43.75</v>
      </c>
      <c r="K59" s="19"/>
      <c r="L59" s="19"/>
      <c r="M59" s="42"/>
    </row>
    <row r="60" s="4" customFormat="1" ht="46" customHeight="1" spans="1:13">
      <c r="A60" s="18">
        <v>43</v>
      </c>
      <c r="B60" s="18" t="s">
        <v>137</v>
      </c>
      <c r="C60" s="35">
        <v>2021</v>
      </c>
      <c r="D60" s="18" t="s">
        <v>138</v>
      </c>
      <c r="E60" s="38">
        <v>300</v>
      </c>
      <c r="F60" s="21" t="s">
        <v>139</v>
      </c>
      <c r="G60" s="19"/>
      <c r="H60" s="38">
        <v>150</v>
      </c>
      <c r="I60" s="19">
        <f t="shared" si="4"/>
        <v>90</v>
      </c>
      <c r="J60" s="19">
        <v>90</v>
      </c>
      <c r="K60" s="19"/>
      <c r="L60" s="19"/>
      <c r="M60" s="43"/>
    </row>
    <row r="61" s="4" customFormat="1" ht="57" customHeight="1" spans="1:13">
      <c r="A61" s="18">
        <v>44</v>
      </c>
      <c r="B61" s="18" t="s">
        <v>140</v>
      </c>
      <c r="C61" s="35"/>
      <c r="D61" s="18" t="s">
        <v>141</v>
      </c>
      <c r="E61" s="38">
        <v>200</v>
      </c>
      <c r="F61" s="21" t="s">
        <v>24</v>
      </c>
      <c r="G61" s="19"/>
      <c r="H61" s="38"/>
      <c r="I61" s="19">
        <v>67.55</v>
      </c>
      <c r="J61" s="29">
        <v>67.55</v>
      </c>
      <c r="K61" s="19"/>
      <c r="L61" s="19"/>
      <c r="M61" s="18"/>
    </row>
    <row r="62" s="5" customFormat="1" ht="24" customHeight="1" spans="1:13">
      <c r="A62" s="32"/>
      <c r="B62" s="32" t="s">
        <v>142</v>
      </c>
      <c r="C62" s="32"/>
      <c r="D62" s="32"/>
      <c r="E62" s="16">
        <f>SUM(E63:E67)</f>
        <v>1560.33</v>
      </c>
      <c r="F62" s="17"/>
      <c r="G62" s="16">
        <f>SUM(G63:G67)</f>
        <v>0</v>
      </c>
      <c r="H62" s="16">
        <f>SUM(H63:H67)</f>
        <v>635.6</v>
      </c>
      <c r="I62" s="16">
        <f t="shared" ref="I62:I71" si="6">J62+K62+L62</f>
        <v>446.97</v>
      </c>
      <c r="J62" s="16">
        <f>SUM(J63:J67)</f>
        <v>446.97</v>
      </c>
      <c r="K62" s="16"/>
      <c r="L62" s="16"/>
      <c r="M62" s="16"/>
    </row>
    <row r="63" s="6" customFormat="1" ht="33" customHeight="1" spans="1:13">
      <c r="A63" s="18">
        <v>45</v>
      </c>
      <c r="B63" s="21" t="s">
        <v>143</v>
      </c>
      <c r="C63" s="21">
        <v>2022</v>
      </c>
      <c r="D63" s="21" t="s">
        <v>144</v>
      </c>
      <c r="E63" s="29">
        <v>160</v>
      </c>
      <c r="F63" s="24" t="s">
        <v>145</v>
      </c>
      <c r="G63" s="19"/>
      <c r="H63" s="19"/>
      <c r="I63" s="19">
        <f t="shared" si="6"/>
        <v>39.86</v>
      </c>
      <c r="J63" s="19">
        <v>39.86</v>
      </c>
      <c r="K63" s="19"/>
      <c r="L63" s="19"/>
      <c r="M63" s="40"/>
    </row>
    <row r="64" s="4" customFormat="1" ht="78" customHeight="1" spans="1:13">
      <c r="A64" s="18">
        <v>46</v>
      </c>
      <c r="B64" s="18" t="s">
        <v>146</v>
      </c>
      <c r="C64" s="18">
        <v>2021</v>
      </c>
      <c r="D64" s="21" t="s">
        <v>147</v>
      </c>
      <c r="E64" s="19">
        <v>300.03</v>
      </c>
      <c r="F64" s="31" t="s">
        <v>148</v>
      </c>
      <c r="G64" s="19"/>
      <c r="H64" s="19">
        <v>197</v>
      </c>
      <c r="I64" s="19">
        <f t="shared" si="6"/>
        <v>43.02</v>
      </c>
      <c r="J64" s="19">
        <v>43.02</v>
      </c>
      <c r="K64" s="19"/>
      <c r="L64" s="19"/>
      <c r="M64" s="41"/>
    </row>
    <row r="65" s="4" customFormat="1" ht="56" customHeight="1" spans="1:13">
      <c r="A65" s="18">
        <v>47</v>
      </c>
      <c r="B65" s="18" t="s">
        <v>149</v>
      </c>
      <c r="C65" s="18">
        <v>2021</v>
      </c>
      <c r="D65" s="21" t="s">
        <v>150</v>
      </c>
      <c r="E65" s="19">
        <v>300.3</v>
      </c>
      <c r="F65" s="31" t="s">
        <v>148</v>
      </c>
      <c r="G65" s="19"/>
      <c r="H65" s="19">
        <v>203</v>
      </c>
      <c r="I65" s="19">
        <f t="shared" si="6"/>
        <v>37.24</v>
      </c>
      <c r="J65" s="19">
        <v>37.24</v>
      </c>
      <c r="K65" s="19"/>
      <c r="L65" s="19"/>
      <c r="M65" s="41"/>
    </row>
    <row r="66" s="4" customFormat="1" ht="79" customHeight="1" spans="1:13">
      <c r="A66" s="18">
        <v>48</v>
      </c>
      <c r="B66" s="18" t="s">
        <v>151</v>
      </c>
      <c r="C66" s="18">
        <v>2021</v>
      </c>
      <c r="D66" s="18" t="s">
        <v>152</v>
      </c>
      <c r="E66" s="19">
        <v>450</v>
      </c>
      <c r="F66" s="31" t="s">
        <v>148</v>
      </c>
      <c r="G66" s="19"/>
      <c r="H66" s="19">
        <v>235.6</v>
      </c>
      <c r="I66" s="19">
        <f t="shared" si="6"/>
        <v>124.4</v>
      </c>
      <c r="J66" s="19">
        <v>124.4</v>
      </c>
      <c r="K66" s="19"/>
      <c r="L66" s="19"/>
      <c r="M66" s="18"/>
    </row>
    <row r="67" s="8" customFormat="1" ht="40" customHeight="1" spans="1:13">
      <c r="A67" s="18">
        <v>49</v>
      </c>
      <c r="B67" s="21" t="s">
        <v>153</v>
      </c>
      <c r="C67" s="21">
        <v>2022</v>
      </c>
      <c r="D67" s="21" t="s">
        <v>154</v>
      </c>
      <c r="E67" s="19">
        <v>350</v>
      </c>
      <c r="F67" s="24" t="s">
        <v>155</v>
      </c>
      <c r="G67" s="19"/>
      <c r="H67" s="19"/>
      <c r="I67" s="19">
        <f t="shared" si="6"/>
        <v>202.45</v>
      </c>
      <c r="J67" s="19">
        <v>202.45</v>
      </c>
      <c r="K67" s="19"/>
      <c r="L67" s="19"/>
      <c r="M67" s="40"/>
    </row>
    <row r="68" s="2" customFormat="1" ht="25" customHeight="1" spans="1:13">
      <c r="A68" s="15"/>
      <c r="B68" s="15" t="s">
        <v>156</v>
      </c>
      <c r="C68" s="15"/>
      <c r="D68" s="15"/>
      <c r="E68" s="44">
        <f>E69</f>
        <v>2644.76</v>
      </c>
      <c r="F68" s="45"/>
      <c r="G68" s="44">
        <f>G69</f>
        <v>0</v>
      </c>
      <c r="H68" s="44">
        <f>H69</f>
        <v>0</v>
      </c>
      <c r="I68" s="16">
        <f t="shared" si="6"/>
        <v>2644.76</v>
      </c>
      <c r="J68" s="44"/>
      <c r="K68" s="44">
        <f>K69</f>
        <v>2644.76</v>
      </c>
      <c r="L68" s="44"/>
      <c r="M68" s="15"/>
    </row>
    <row r="69" s="3" customFormat="1" ht="36" customHeight="1" spans="1:13">
      <c r="A69" s="18">
        <v>50</v>
      </c>
      <c r="B69" s="21" t="s">
        <v>157</v>
      </c>
      <c r="C69" s="18">
        <v>2022</v>
      </c>
      <c r="D69" s="28" t="s">
        <v>158</v>
      </c>
      <c r="E69" s="29">
        <v>2644.76</v>
      </c>
      <c r="F69" s="24" t="s">
        <v>27</v>
      </c>
      <c r="G69" s="19"/>
      <c r="H69" s="19"/>
      <c r="I69" s="19">
        <f t="shared" si="6"/>
        <v>2644.76</v>
      </c>
      <c r="J69" s="46"/>
      <c r="K69" s="46">
        <v>2644.76</v>
      </c>
      <c r="L69" s="46"/>
      <c r="M69" s="18"/>
    </row>
    <row r="70" s="2" customFormat="1" ht="24" customHeight="1" spans="1:13">
      <c r="A70" s="15"/>
      <c r="B70" s="33" t="s">
        <v>159</v>
      </c>
      <c r="C70" s="15"/>
      <c r="D70" s="25"/>
      <c r="E70" s="26">
        <f>E71</f>
        <v>600</v>
      </c>
      <c r="F70" s="27"/>
      <c r="G70" s="26">
        <f>G71</f>
        <v>0</v>
      </c>
      <c r="H70" s="26">
        <f>H71</f>
        <v>0</v>
      </c>
      <c r="I70" s="16">
        <f t="shared" si="6"/>
        <v>600</v>
      </c>
      <c r="J70" s="26"/>
      <c r="K70" s="26">
        <f>K71</f>
        <v>600</v>
      </c>
      <c r="L70" s="26"/>
      <c r="M70" s="15"/>
    </row>
    <row r="71" s="3" customFormat="1" ht="65" customHeight="1" spans="1:13">
      <c r="A71" s="18">
        <v>51</v>
      </c>
      <c r="B71" s="28" t="s">
        <v>160</v>
      </c>
      <c r="C71" s="18">
        <v>2022</v>
      </c>
      <c r="D71" s="28" t="s">
        <v>161</v>
      </c>
      <c r="E71" s="29">
        <v>600</v>
      </c>
      <c r="F71" s="24" t="s">
        <v>27</v>
      </c>
      <c r="G71" s="19"/>
      <c r="H71" s="19"/>
      <c r="I71" s="19">
        <f t="shared" si="6"/>
        <v>600</v>
      </c>
      <c r="J71" s="29"/>
      <c r="K71" s="29">
        <v>600</v>
      </c>
      <c r="L71" s="29"/>
      <c r="M71" s="18"/>
    </row>
  </sheetData>
  <autoFilter ref="A1:M71">
    <extLst/>
  </autoFilter>
  <mergeCells count="11">
    <mergeCell ref="A1:M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</mergeCells>
  <printOptions horizontalCentered="1"/>
  <pageMargins left="0.314583333333333" right="0.314583333333333" top="0.786805555555556" bottom="0.66875" header="0.5" footer="0.5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大理州洱源县党政机关单位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2021-08-21T00:07:00Z</dcterms:created>
  <dcterms:modified xsi:type="dcterms:W3CDTF">2022-09-15T02:27:03Z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3971A5E02A504B34B480E1C0F6AE0E5F</vt:lpwstr>
  </property>
</Properties>
</file>